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zvršenje 2025\"/>
    </mc:Choice>
  </mc:AlternateContent>
  <xr:revisionPtr revIDLastSave="0" documentId="13_ncr:1_{0B681683-A227-4A06-B25C-F0834F813154}" xr6:coauthVersionLast="47" xr6:coauthVersionMax="47" xr10:uidLastSave="{00000000-0000-0000-0000-000000000000}"/>
  <bookViews>
    <workbookView xWindow="-108" yWindow="-108" windowWidth="23256" windowHeight="12456" tabRatio="797" activeTab="7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Posebni dio-Tablica 6." sheetId="11" state="hidden" r:id="rId6"/>
    <sheet name="Rač fin-Tablica 5." sheetId="8" r:id="rId7"/>
    <sheet name="6. Posebni dio" sheetId="14" r:id="rId8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5">'Posebni dio-Tablica 6.'!$9:$9</definedName>
    <definedName name="_xlnm.Print_Titles" localSheetId="3">'R -Tablica 3.'!$3:$4</definedName>
    <definedName name="_xlnm.Print_Area" localSheetId="1">'P i R -Tablica 1.'!$A$1:$G$207</definedName>
    <definedName name="_xlnm.Print_Area" localSheetId="2">'P i R -Tablica 2.'!$A$1:$G$46</definedName>
    <definedName name="_xlnm.Print_Area" localSheetId="3">'R -Tablica 3.'!$A$1:$G$38</definedName>
    <definedName name="_xlnm.Print_Area" localSheetId="6">'Rač fin-Tablica 5.'!$A$1:$G$25</definedName>
    <definedName name="_xlnm.Print_Area" localSheetId="0">'Sažetak 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3" l="1"/>
  <c r="E7" i="3"/>
  <c r="E11" i="3"/>
  <c r="G20" i="12"/>
  <c r="F20" i="12"/>
  <c r="E135" i="1"/>
  <c r="D23" i="3"/>
  <c r="B47" i="1" l="1"/>
  <c r="B50" i="1"/>
  <c r="B36" i="1"/>
  <c r="B20" i="12"/>
  <c r="B46" i="1" l="1"/>
  <c r="E30" i="3"/>
  <c r="E28" i="3"/>
  <c r="E32" i="3"/>
  <c r="E35" i="3"/>
  <c r="E46" i="3" l="1"/>
  <c r="G21" i="8"/>
  <c r="F21" i="8"/>
  <c r="G20" i="8"/>
  <c r="F20" i="8"/>
  <c r="G18" i="8"/>
  <c r="F18" i="8"/>
  <c r="G11" i="8"/>
  <c r="F11" i="8"/>
  <c r="G9" i="8"/>
  <c r="F9" i="8"/>
  <c r="G7" i="8"/>
  <c r="F7" i="8"/>
  <c r="G22" i="2"/>
  <c r="F22" i="2"/>
  <c r="G21" i="2"/>
  <c r="F21" i="2"/>
  <c r="G19" i="2"/>
  <c r="F19" i="2"/>
  <c r="G16" i="2"/>
  <c r="F16" i="2"/>
  <c r="G12" i="2"/>
  <c r="F12" i="2"/>
  <c r="G10" i="2"/>
  <c r="F10" i="2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6" i="4"/>
  <c r="F16" i="4"/>
  <c r="G15" i="4"/>
  <c r="F15" i="4"/>
  <c r="G14" i="4"/>
  <c r="F14" i="4"/>
  <c r="G13" i="4"/>
  <c r="F13" i="4"/>
  <c r="G11" i="4"/>
  <c r="F11" i="4"/>
  <c r="G10" i="4"/>
  <c r="F10" i="4"/>
  <c r="G9" i="4"/>
  <c r="F9" i="4"/>
  <c r="G8" i="4"/>
  <c r="F8" i="4"/>
  <c r="G7" i="4"/>
  <c r="F7" i="4"/>
  <c r="G44" i="3"/>
  <c r="F44" i="3"/>
  <c r="G42" i="3"/>
  <c r="F42" i="3"/>
  <c r="G41" i="3"/>
  <c r="F41" i="3"/>
  <c r="G39" i="3"/>
  <c r="F39" i="3"/>
  <c r="G37" i="3"/>
  <c r="F37" i="3"/>
  <c r="G36" i="3"/>
  <c r="F36" i="3"/>
  <c r="G34" i="3"/>
  <c r="F34" i="3"/>
  <c r="G33" i="3"/>
  <c r="F33" i="3"/>
  <c r="G31" i="3"/>
  <c r="F31" i="3"/>
  <c r="G29" i="3"/>
  <c r="F29" i="3"/>
  <c r="G21" i="3"/>
  <c r="F21" i="3"/>
  <c r="G20" i="3"/>
  <c r="F20" i="3"/>
  <c r="G18" i="3"/>
  <c r="F18" i="3"/>
  <c r="G16" i="3"/>
  <c r="F16" i="3"/>
  <c r="G15" i="3"/>
  <c r="F15" i="3"/>
  <c r="G13" i="3"/>
  <c r="F13" i="3"/>
  <c r="G12" i="3"/>
  <c r="F12" i="3"/>
  <c r="G10" i="3"/>
  <c r="F10" i="3"/>
  <c r="G8" i="3"/>
  <c r="F8" i="3"/>
  <c r="G205" i="1"/>
  <c r="F205" i="1"/>
  <c r="G203" i="1"/>
  <c r="F203" i="1"/>
  <c r="G199" i="1"/>
  <c r="F199" i="1"/>
  <c r="G197" i="1"/>
  <c r="F197" i="1"/>
  <c r="G195" i="1"/>
  <c r="F195" i="1"/>
  <c r="G194" i="1"/>
  <c r="F194" i="1"/>
  <c r="G192" i="1"/>
  <c r="F192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2" i="1"/>
  <c r="F182" i="1"/>
  <c r="G181" i="1"/>
  <c r="F181" i="1"/>
  <c r="G180" i="1"/>
  <c r="F180" i="1"/>
  <c r="G176" i="1"/>
  <c r="F176" i="1"/>
  <c r="G175" i="1"/>
  <c r="F175" i="1"/>
  <c r="G169" i="1"/>
  <c r="F169" i="1"/>
  <c r="G167" i="1"/>
  <c r="F167" i="1"/>
  <c r="G165" i="1"/>
  <c r="F165" i="1"/>
  <c r="G161" i="1"/>
  <c r="F161" i="1"/>
  <c r="G160" i="1"/>
  <c r="F160" i="1"/>
  <c r="G156" i="1"/>
  <c r="F156" i="1"/>
  <c r="G152" i="1"/>
  <c r="F152" i="1"/>
  <c r="G151" i="1"/>
  <c r="F151" i="1"/>
  <c r="G150" i="1"/>
  <c r="F150" i="1"/>
  <c r="G149" i="1"/>
  <c r="F149" i="1"/>
  <c r="G147" i="1"/>
  <c r="F147" i="1"/>
  <c r="G146" i="1"/>
  <c r="F146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4" i="1"/>
  <c r="F134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5" i="1"/>
  <c r="F115" i="1"/>
  <c r="G114" i="1"/>
  <c r="F114" i="1"/>
  <c r="G113" i="1"/>
  <c r="F113" i="1"/>
  <c r="G112" i="1"/>
  <c r="F112" i="1"/>
  <c r="G108" i="1"/>
  <c r="F108" i="1"/>
  <c r="G107" i="1"/>
  <c r="F107" i="1"/>
  <c r="G106" i="1"/>
  <c r="F106" i="1"/>
  <c r="G104" i="1"/>
  <c r="F104" i="1"/>
  <c r="G102" i="1"/>
  <c r="F102" i="1"/>
  <c r="G101" i="1"/>
  <c r="F101" i="1"/>
  <c r="G100" i="1"/>
  <c r="F100" i="1"/>
  <c r="G99" i="1"/>
  <c r="F99" i="1"/>
  <c r="G78" i="1"/>
  <c r="F78" i="1"/>
  <c r="G76" i="1"/>
  <c r="F76" i="1"/>
  <c r="G75" i="1"/>
  <c r="F75" i="1"/>
  <c r="G74" i="1"/>
  <c r="F74" i="1"/>
  <c r="G72" i="1"/>
  <c r="F72" i="1"/>
  <c r="G65" i="1"/>
  <c r="F65" i="1"/>
  <c r="G61" i="1"/>
  <c r="F61" i="1"/>
  <c r="G58" i="1"/>
  <c r="F58" i="1"/>
  <c r="G57" i="1"/>
  <c r="F57" i="1"/>
  <c r="G56" i="1"/>
  <c r="F56" i="1"/>
  <c r="G52" i="1"/>
  <c r="F52" i="1"/>
  <c r="G51" i="1"/>
  <c r="F51" i="1"/>
  <c r="G49" i="1"/>
  <c r="F49" i="1"/>
  <c r="G48" i="1"/>
  <c r="F48" i="1"/>
  <c r="G44" i="1"/>
  <c r="F44" i="1"/>
  <c r="G40" i="1"/>
  <c r="F40" i="1"/>
  <c r="G39" i="1"/>
  <c r="F39" i="1"/>
  <c r="G38" i="1"/>
  <c r="F38" i="1"/>
  <c r="G37" i="1"/>
  <c r="F37" i="1"/>
  <c r="G33" i="1"/>
  <c r="F33" i="1"/>
  <c r="G32" i="1"/>
  <c r="F32" i="1"/>
  <c r="G31" i="1"/>
  <c r="F31" i="1"/>
  <c r="G30" i="1"/>
  <c r="F30" i="1"/>
  <c r="G28" i="1"/>
  <c r="F28" i="1"/>
  <c r="G27" i="1"/>
  <c r="F27" i="1"/>
  <c r="G25" i="1"/>
  <c r="F25" i="1"/>
  <c r="G24" i="1"/>
  <c r="F24" i="1"/>
  <c r="G22" i="1"/>
  <c r="F22" i="1"/>
  <c r="G21" i="1"/>
  <c r="F21" i="1"/>
  <c r="G19" i="1"/>
  <c r="F19" i="1"/>
  <c r="G18" i="1"/>
  <c r="F18" i="1"/>
  <c r="G17" i="1"/>
  <c r="F17" i="1"/>
  <c r="G16" i="1"/>
  <c r="F16" i="1"/>
  <c r="G14" i="1"/>
  <c r="F14" i="1"/>
  <c r="C96" i="1" l="1"/>
  <c r="D96" i="1"/>
  <c r="C6" i="8"/>
  <c r="D6" i="8"/>
  <c r="E6" i="8"/>
  <c r="C8" i="8"/>
  <c r="D8" i="8"/>
  <c r="E8" i="8"/>
  <c r="C10" i="8"/>
  <c r="D10" i="8"/>
  <c r="E10" i="8"/>
  <c r="C17" i="8"/>
  <c r="D17" i="8"/>
  <c r="E17" i="8"/>
  <c r="C19" i="8"/>
  <c r="D19" i="8"/>
  <c r="E19" i="8"/>
  <c r="B17" i="8"/>
  <c r="B23" i="8" s="1"/>
  <c r="B8" i="8"/>
  <c r="B6" i="8"/>
  <c r="C18" i="2"/>
  <c r="D18" i="2"/>
  <c r="E18" i="2"/>
  <c r="C20" i="2"/>
  <c r="D20" i="2"/>
  <c r="E20" i="2"/>
  <c r="B20" i="2"/>
  <c r="B18" i="2"/>
  <c r="C9" i="2"/>
  <c r="D9" i="2"/>
  <c r="E9" i="2"/>
  <c r="C11" i="2"/>
  <c r="D11" i="2"/>
  <c r="E11" i="2"/>
  <c r="B11" i="2"/>
  <c r="B9" i="2"/>
  <c r="C6" i="4"/>
  <c r="D6" i="4"/>
  <c r="E6" i="4"/>
  <c r="C17" i="4"/>
  <c r="D17" i="4"/>
  <c r="E17" i="4"/>
  <c r="C24" i="4"/>
  <c r="D24" i="4"/>
  <c r="E24" i="4"/>
  <c r="C32" i="4"/>
  <c r="D32" i="4"/>
  <c r="E32" i="4"/>
  <c r="B32" i="4"/>
  <c r="B24" i="4"/>
  <c r="B17" i="4"/>
  <c r="B12" i="4"/>
  <c r="B6" i="4"/>
  <c r="C28" i="3"/>
  <c r="D28" i="3"/>
  <c r="C30" i="3"/>
  <c r="D30" i="3"/>
  <c r="C32" i="3"/>
  <c r="D32" i="3"/>
  <c r="C35" i="3"/>
  <c r="D35" i="3"/>
  <c r="C38" i="3"/>
  <c r="D38" i="3"/>
  <c r="E40" i="3"/>
  <c r="C43" i="3"/>
  <c r="D43" i="3"/>
  <c r="E43" i="3"/>
  <c r="B43" i="3"/>
  <c r="B40" i="3"/>
  <c r="B38" i="3"/>
  <c r="B35" i="3"/>
  <c r="B32" i="3"/>
  <c r="B30" i="3"/>
  <c r="B28" i="3"/>
  <c r="G13" i="1"/>
  <c r="E29" i="1"/>
  <c r="E36" i="1"/>
  <c r="E43" i="1"/>
  <c r="E60" i="1"/>
  <c r="E64" i="1"/>
  <c r="E73" i="1"/>
  <c r="E77" i="1"/>
  <c r="G123" i="1"/>
  <c r="G135" i="1"/>
  <c r="E145" i="1"/>
  <c r="E148" i="1"/>
  <c r="E155" i="1"/>
  <c r="E159" i="1"/>
  <c r="E164" i="1"/>
  <c r="E168" i="1"/>
  <c r="E174" i="1"/>
  <c r="E179" i="1"/>
  <c r="E183" i="1"/>
  <c r="E191" i="1"/>
  <c r="E193" i="1"/>
  <c r="E196" i="1"/>
  <c r="E198" i="1"/>
  <c r="E202" i="1"/>
  <c r="E204" i="1"/>
  <c r="B202" i="1"/>
  <c r="B201" i="1" s="1"/>
  <c r="B198" i="1"/>
  <c r="B196" i="1"/>
  <c r="B193" i="1"/>
  <c r="B183" i="1"/>
  <c r="B179" i="1"/>
  <c r="B174" i="1"/>
  <c r="B173" i="1" s="1"/>
  <c r="B168" i="1"/>
  <c r="B159" i="1"/>
  <c r="B158" i="1" s="1"/>
  <c r="B155" i="1"/>
  <c r="B154" i="1" s="1"/>
  <c r="B148" i="1"/>
  <c r="B145" i="1"/>
  <c r="B73" i="1"/>
  <c r="B69" i="1"/>
  <c r="B29" i="1"/>
  <c r="B64" i="1"/>
  <c r="B63" i="1" s="1"/>
  <c r="B60" i="1"/>
  <c r="B43" i="1"/>
  <c r="B42" i="1" s="1"/>
  <c r="C22" i="12"/>
  <c r="D22" i="12"/>
  <c r="E22" i="12"/>
  <c r="E26" i="12" s="1"/>
  <c r="C23" i="12"/>
  <c r="D23" i="12"/>
  <c r="E23" i="12"/>
  <c r="E27" i="12" s="1"/>
  <c r="B23" i="12"/>
  <c r="B27" i="12" s="1"/>
  <c r="E23" i="3" l="1"/>
  <c r="F168" i="1"/>
  <c r="G168" i="1"/>
  <c r="G196" i="1"/>
  <c r="F196" i="1"/>
  <c r="F179" i="1"/>
  <c r="G179" i="1"/>
  <c r="F202" i="1"/>
  <c r="G202" i="1"/>
  <c r="G191" i="1"/>
  <c r="F191" i="1"/>
  <c r="G198" i="1"/>
  <c r="F198" i="1"/>
  <c r="G204" i="1"/>
  <c r="F204" i="1"/>
  <c r="E173" i="1"/>
  <c r="G174" i="1"/>
  <c r="F174" i="1"/>
  <c r="F164" i="1"/>
  <c r="G164" i="1"/>
  <c r="G155" i="1"/>
  <c r="F155" i="1"/>
  <c r="G145" i="1"/>
  <c r="F145" i="1"/>
  <c r="F135" i="1"/>
  <c r="G133" i="1"/>
  <c r="F133" i="1"/>
  <c r="B17" i="2"/>
  <c r="B24" i="2" s="1"/>
  <c r="G22" i="12"/>
  <c r="F23" i="12"/>
  <c r="G23" i="12"/>
  <c r="G98" i="1"/>
  <c r="F98" i="1"/>
  <c r="G103" i="1"/>
  <c r="F103" i="1"/>
  <c r="G105" i="1"/>
  <c r="F105" i="1"/>
  <c r="G111" i="1"/>
  <c r="F111" i="1"/>
  <c r="F116" i="1"/>
  <c r="G116" i="1"/>
  <c r="F123" i="1"/>
  <c r="G148" i="1"/>
  <c r="F148" i="1"/>
  <c r="E158" i="1"/>
  <c r="F159" i="1"/>
  <c r="G159" i="1"/>
  <c r="F183" i="1"/>
  <c r="G183" i="1"/>
  <c r="G193" i="1"/>
  <c r="F193" i="1"/>
  <c r="G19" i="8"/>
  <c r="F19" i="8"/>
  <c r="G17" i="8"/>
  <c r="F17" i="8"/>
  <c r="G10" i="8"/>
  <c r="F10" i="8"/>
  <c r="G8" i="8"/>
  <c r="F8" i="8"/>
  <c r="G6" i="8"/>
  <c r="F6" i="8"/>
  <c r="G20" i="2"/>
  <c r="F20" i="2"/>
  <c r="G18" i="2"/>
  <c r="F18" i="2"/>
  <c r="G11" i="2"/>
  <c r="F11" i="2"/>
  <c r="E8" i="2"/>
  <c r="G9" i="2"/>
  <c r="F9" i="2"/>
  <c r="F32" i="4"/>
  <c r="G32" i="4"/>
  <c r="G24" i="4"/>
  <c r="F24" i="4"/>
  <c r="G17" i="4"/>
  <c r="F17" i="4"/>
  <c r="G12" i="4"/>
  <c r="F12" i="4"/>
  <c r="G6" i="4"/>
  <c r="F6" i="4"/>
  <c r="G43" i="3"/>
  <c r="F43" i="3"/>
  <c r="G40" i="3"/>
  <c r="F40" i="3"/>
  <c r="G38" i="3"/>
  <c r="F38" i="3"/>
  <c r="G35" i="3"/>
  <c r="F35" i="3"/>
  <c r="F32" i="3"/>
  <c r="G32" i="3"/>
  <c r="G30" i="3"/>
  <c r="F30" i="3"/>
  <c r="G28" i="3"/>
  <c r="F28" i="3"/>
  <c r="G19" i="3"/>
  <c r="F19" i="3"/>
  <c r="F17" i="3"/>
  <c r="G17" i="3"/>
  <c r="G14" i="3"/>
  <c r="F14" i="3"/>
  <c r="G11" i="3"/>
  <c r="F11" i="3"/>
  <c r="G9" i="3"/>
  <c r="F9" i="3"/>
  <c r="G7" i="3"/>
  <c r="F7" i="3"/>
  <c r="G77" i="1"/>
  <c r="F77" i="1"/>
  <c r="G73" i="1"/>
  <c r="F73" i="1"/>
  <c r="G71" i="1"/>
  <c r="F71" i="1"/>
  <c r="G64" i="1"/>
  <c r="F64" i="1"/>
  <c r="G60" i="1"/>
  <c r="F60" i="1"/>
  <c r="G55" i="1"/>
  <c r="F55" i="1"/>
  <c r="G50" i="1"/>
  <c r="F50" i="1"/>
  <c r="G47" i="1"/>
  <c r="F47" i="1"/>
  <c r="E42" i="1"/>
  <c r="G43" i="1"/>
  <c r="F43" i="1"/>
  <c r="G36" i="1"/>
  <c r="F36" i="1"/>
  <c r="G29" i="1"/>
  <c r="F29" i="1"/>
  <c r="F26" i="1"/>
  <c r="G26" i="1"/>
  <c r="G23" i="1"/>
  <c r="F23" i="1"/>
  <c r="G20" i="1"/>
  <c r="F20" i="1"/>
  <c r="F15" i="1"/>
  <c r="G15" i="1"/>
  <c r="F13" i="1"/>
  <c r="D23" i="8"/>
  <c r="E13" i="8"/>
  <c r="C13" i="8"/>
  <c r="C8" i="2"/>
  <c r="C14" i="2" s="1"/>
  <c r="D8" i="2"/>
  <c r="D14" i="2" s="1"/>
  <c r="B38" i="4"/>
  <c r="G110" i="1"/>
  <c r="C23" i="8"/>
  <c r="E23" i="8"/>
  <c r="D13" i="8"/>
  <c r="B13" i="8"/>
  <c r="E17" i="2"/>
  <c r="C17" i="2"/>
  <c r="C24" i="2" s="1"/>
  <c r="D17" i="2"/>
  <c r="B8" i="2"/>
  <c r="B22" i="12" s="1"/>
  <c r="C38" i="4"/>
  <c r="E38" i="4"/>
  <c r="D38" i="4"/>
  <c r="D46" i="3"/>
  <c r="B46" i="3"/>
  <c r="C46" i="3"/>
  <c r="B23" i="3"/>
  <c r="C23" i="3"/>
  <c r="B144" i="1"/>
  <c r="E63" i="1"/>
  <c r="E154" i="1"/>
  <c r="E201" i="1"/>
  <c r="E144" i="1"/>
  <c r="G12" i="1"/>
  <c r="D11" i="1"/>
  <c r="D81" i="1" s="1"/>
  <c r="C11" i="1"/>
  <c r="D172" i="1"/>
  <c r="C172" i="1"/>
  <c r="B172" i="1"/>
  <c r="C36" i="12"/>
  <c r="E96" i="1" l="1"/>
  <c r="F22" i="12"/>
  <c r="B26" i="12"/>
  <c r="G201" i="1"/>
  <c r="F201" i="1"/>
  <c r="F173" i="1"/>
  <c r="G173" i="1"/>
  <c r="G163" i="1"/>
  <c r="F163" i="1"/>
  <c r="G154" i="1"/>
  <c r="F154" i="1"/>
  <c r="G97" i="1"/>
  <c r="F97" i="1"/>
  <c r="F110" i="1"/>
  <c r="B96" i="1"/>
  <c r="G144" i="1"/>
  <c r="F144" i="1"/>
  <c r="F158" i="1"/>
  <c r="G158" i="1"/>
  <c r="G178" i="1"/>
  <c r="F178" i="1"/>
  <c r="G23" i="8"/>
  <c r="F23" i="8"/>
  <c r="G13" i="8"/>
  <c r="F13" i="8"/>
  <c r="E24" i="2"/>
  <c r="F17" i="2"/>
  <c r="G17" i="2"/>
  <c r="E14" i="2"/>
  <c r="G8" i="2"/>
  <c r="F8" i="2"/>
  <c r="B14" i="2"/>
  <c r="F38" i="4"/>
  <c r="G38" i="4"/>
  <c r="F46" i="3"/>
  <c r="G46" i="3"/>
  <c r="F23" i="3"/>
  <c r="G23" i="3"/>
  <c r="C81" i="1"/>
  <c r="G70" i="1"/>
  <c r="F70" i="1"/>
  <c r="F63" i="1"/>
  <c r="G63" i="1"/>
  <c r="G54" i="1"/>
  <c r="F54" i="1"/>
  <c r="G46" i="1"/>
  <c r="F46" i="1"/>
  <c r="G42" i="1"/>
  <c r="F42" i="1"/>
  <c r="F35" i="1"/>
  <c r="G35" i="1"/>
  <c r="F12" i="1"/>
  <c r="D24" i="2"/>
  <c r="C207" i="1"/>
  <c r="E172" i="1"/>
  <c r="G172" i="1" s="1"/>
  <c r="E11" i="1"/>
  <c r="B11" i="1"/>
  <c r="B81" i="1" s="1"/>
  <c r="D207" i="1"/>
  <c r="D36" i="12"/>
  <c r="C26" i="12"/>
  <c r="C27" i="12"/>
  <c r="C24" i="12"/>
  <c r="B24" i="12"/>
  <c r="C20" i="12"/>
  <c r="E207" i="1" l="1"/>
  <c r="B28" i="12"/>
  <c r="B38" i="12" s="1"/>
  <c r="F26" i="12"/>
  <c r="F18" i="12"/>
  <c r="F96" i="1"/>
  <c r="G96" i="1"/>
  <c r="F19" i="12"/>
  <c r="F172" i="1"/>
  <c r="G24" i="2"/>
  <c r="F24" i="2"/>
  <c r="G14" i="2"/>
  <c r="F14" i="2"/>
  <c r="G69" i="1"/>
  <c r="F69" i="1"/>
  <c r="G11" i="1"/>
  <c r="E81" i="1"/>
  <c r="G81" i="1" s="1"/>
  <c r="F11" i="1"/>
  <c r="B207" i="1"/>
  <c r="G16" i="12"/>
  <c r="D20" i="12"/>
  <c r="D27" i="12"/>
  <c r="G27" i="12" s="1"/>
  <c r="C28" i="12"/>
  <c r="D24" i="12"/>
  <c r="D26" i="12"/>
  <c r="G26" i="12" s="1"/>
  <c r="E24" i="12"/>
  <c r="G18" i="12" l="1"/>
  <c r="F207" i="1"/>
  <c r="G19" i="12"/>
  <c r="F27" i="12"/>
  <c r="G207" i="1"/>
  <c r="G17" i="12"/>
  <c r="F17" i="12"/>
  <c r="F16" i="12"/>
  <c r="F81" i="1"/>
  <c r="E20" i="12"/>
  <c r="D28" i="12"/>
  <c r="D38" i="12" s="1"/>
  <c r="E28" i="12" l="1"/>
  <c r="E38" i="12" s="1"/>
</calcChain>
</file>

<file path=xl/sharedStrings.xml><?xml version="1.0" encoding="utf-8"?>
<sst xmlns="http://schemas.openxmlformats.org/spreadsheetml/2006/main" count="579" uniqueCount="318">
  <si>
    <t>A. RAČUN PRIHODA I RASHODA</t>
  </si>
  <si>
    <t>6 Prihodi poslovanja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</si>
  <si>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</si>
  <si>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</si>
  <si>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</si>
  <si>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</si>
  <si>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</si>
  <si>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</si>
  <si>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</si>
  <si>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</si>
  <si>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</si>
  <si>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</si>
  <si>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</si>
  <si>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65 Prihodi od upravnih i administrativnih pristojbi, pristojbi po posebnim propisima i naknada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</si>
  <si>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</si>
  <si>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</si>
  <si>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</si>
  <si>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</si>
  <si>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</si>
  <si>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</si>
  <si>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</si>
  <si>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</si>
  <si>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</si>
  <si>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</si>
  <si>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</si>
  <si>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</si>
  <si>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</si>
  <si>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</si>
  <si>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</si>
  <si>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</si>
  <si>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</si>
  <si>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</si>
  <si>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</si>
  <si>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</si>
  <si>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</si>
  <si>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</si>
  <si>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</si>
  <si>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</si>
  <si>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</si>
  <si>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</si>
  <si>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</si>
  <si>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</si>
  <si>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</si>
  <si>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</si>
  <si>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</si>
  <si>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</si>
  <si>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</si>
  <si>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</si>
  <si>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</si>
  <si>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</si>
  <si>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</si>
  <si>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</si>
  <si>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</si>
  <si>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</si>
  <si>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</si>
  <si>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</si>
  <si>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</si>
  <si>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</si>
  <si>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</si>
  <si>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</si>
  <si>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</si>
  <si>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</si>
  <si>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</si>
  <si>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</si>
  <si>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</si>
  <si>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</si>
  <si>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</si>
  <si>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</si>
  <si>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</si>
  <si>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</si>
  <si>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</si>
  <si>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</si>
  <si>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</si>
  <si>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</si>
  <si>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</si>
  <si>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</si>
  <si>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</si>
  <si>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</si>
  <si>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</si>
  <si>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</si>
  <si>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</si>
  <si>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</si>
  <si>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</si>
  <si>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</si>
  <si>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</si>
  <si>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</si>
  <si>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</si>
  <si>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</si>
  <si>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</si>
  <si>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</si>
  <si>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</si>
  <si>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</si>
  <si>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</si>
  <si>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</si>
  <si>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</si>
  <si>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</si>
  <si>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</si>
  <si>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</si>
  <si>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</si>
  <si>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</si>
  <si>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</si>
  <si>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</si>
  <si>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</si>
  <si>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</si>
  <si>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</si>
  <si>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</si>
  <si>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</si>
  <si>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</si>
  <si>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</si>
  <si>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</si>
  <si>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</si>
  <si>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</si>
  <si>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</si>
  <si>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</si>
  <si>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</si>
  <si>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</si>
  <si>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</si>
  <si>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</si>
  <si>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</si>
  <si>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</si>
  <si>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</si>
  <si>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04 Ekonomski poslovi</t>
  </si>
  <si>
    <t>Funk. klas: 05 Zaštita okoliša</t>
  </si>
  <si>
    <t>Funk. klas: 07 Zdravstvo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</si>
  <si>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</si>
  <si>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</si>
  <si>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</si>
  <si>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</si>
  <si>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</si>
  <si>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</si>
  <si>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</si>
  <si>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</si>
  <si>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</si>
  <si>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</si>
  <si>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</si>
  <si>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</si>
  <si>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</si>
  <si>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RASHODI I IZDACI</t>
  </si>
  <si>
    <t>RAZLIKA - višak/manjak</t>
  </si>
  <si>
    <t>II. POSEBNI DIO</t>
  </si>
  <si>
    <t>Članak 3.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</si>
  <si>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</si>
  <si>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</si>
  <si>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</si>
  <si>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</si>
  <si>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</si>
  <si>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</si>
  <si>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</si>
  <si>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</si>
  <si>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</si>
  <si>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</si>
  <si>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</si>
  <si>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</si>
  <si>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</si>
  <si>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</si>
  <si>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</si>
  <si>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</si>
  <si>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</si>
  <si>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</si>
  <si>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</si>
  <si>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</si>
  <si>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</si>
  <si>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</si>
  <si>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</si>
  <si>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</si>
  <si>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</si>
  <si>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</si>
  <si>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</si>
  <si>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</si>
  <si>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</si>
  <si>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</si>
  <si>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</si>
  <si>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071 Medicinski proizvodi, pribor i oprema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</si>
  <si>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</si>
  <si>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</si>
  <si>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</si>
  <si>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</si>
  <si>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</si>
  <si>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</si>
  <si>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</si>
  <si>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</si>
  <si>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</si>
  <si>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</si>
  <si>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</si>
  <si>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</si>
  <si>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</si>
  <si>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</si>
  <si>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</si>
  <si>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842 Primljeni krediti i zajmovi od kreditnih i ostalih financijskih institucija u javnom sektoru</t>
  </si>
  <si>
    <t>Indeks 
%</t>
  </si>
  <si>
    <t>Indeks
 %</t>
  </si>
  <si>
    <t>Članak 4.</t>
  </si>
  <si>
    <t>6631 Tekuće donacije</t>
  </si>
  <si>
    <t>Izvor: 61 Donacije</t>
  </si>
  <si>
    <t>Izvor: 6 DONACIJE</t>
  </si>
  <si>
    <t>8422 Primljeni krediti od kreditnih institucija u javnom sektoru</t>
  </si>
  <si>
    <t>8443 Primljeni krediti od tuzemnih kreditnih institucija izvan javnog sektora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</si>
  <si>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</si>
  <si>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</si>
  <si>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</si>
  <si>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</si>
  <si>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</si>
  <si>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</si>
  <si>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7222 Komunikacijska oprema</t>
  </si>
  <si>
    <t>4214 Ostali građevinski objekti</t>
  </si>
  <si>
    <t>6322 Kapitalne pomoći od međunarodnih organizacija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</si>
  <si>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</si>
  <si>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</si>
  <si>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</si>
  <si>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</si>
  <si>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</si>
  <si>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</si>
  <si>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</si>
  <si>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</si>
  <si>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</si>
  <si>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</si>
  <si>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</si>
  <si>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</si>
  <si>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</si>
  <si>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</si>
  <si>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</si>
  <si>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634 Pomoći od izvanproračunskih korisnika</t>
  </si>
  <si>
    <t>6341 Tekuće pomoći od proračunskih korisnika</t>
  </si>
  <si>
    <t>6342 Kapitalne pomoći od izvanproračunskih korisnika</t>
  </si>
  <si>
    <t>636 Pomoći proračunskim korisnicma iz proračuna koji im nije nadležan</t>
  </si>
  <si>
    <t>6361 Tekuće pomoći proračunskim korisnicma iz proračuna koji im nije nadležan</t>
  </si>
  <si>
    <t>6362 Kapitalne pomoći proračunskim korisnicma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</si>
  <si>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</si>
  <si>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</si>
  <si>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</si>
  <si>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</si>
  <si>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</si>
  <si>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</si>
  <si>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</si>
  <si>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</si>
  <si>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</si>
  <si>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Uređeji, strojevi i oprema za ostale namjene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</si>
  <si>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</si>
  <si>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</si>
  <si>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</si>
  <si>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</si>
  <si>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</si>
  <si>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trg.društvima, zadrugama, poljoprivrednicima iz EU sredstava</t>
  </si>
  <si>
    <t>3531 Subvencije trg.društvima, zadrugama, poljoprivrednicima iz EU sredstava</t>
  </si>
  <si>
    <t>4213 Ceste, željeznice i ostali prometni objekti</t>
  </si>
  <si>
    <t>425 Višegodišnji nasadi i osnovno stado</t>
  </si>
  <si>
    <t>4251 Višegodišnji nasadi</t>
  </si>
  <si>
    <t>5445 Otplata glavnice primljenih zajmova od ostalih tuzemnih financijskih institucija izvan javnog sektora</t>
  </si>
  <si>
    <t>* Redak UKUPAN DONOS MANJKA/VIŠKA IZ PRETHODNIH GODINA služi kao informacija i ne uzima se u obzir kod uravnoteženja fin. plana, već se fin. plan uravnotežuje retkom VIŠAK/MANJAK IZ PRETHODNIH GODINA ZA RASPOREDITI/POKRITI</t>
  </si>
  <si>
    <t>C. FINANCIJSKI PLAN UKUPNO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</si>
  <si>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</si>
  <si>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</si>
  <si>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nefinancoijske imovine</t>
  </si>
  <si>
    <t>6714 Prihodi iz nadležnog proračuna za financiranje izdataka za financijsku imovinu i otplatu zajmova</t>
  </si>
  <si>
    <t>639 Prijenosi između proračunskih korisnika istog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</si>
  <si>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</si>
  <si>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</si>
  <si>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</si>
  <si>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6394 Kapitalni prijenosi između proračunskih korisnika istog proračuna temeljem prijenosa EU sredstava</t>
  </si>
  <si>
    <t xml:space="preserve">              Rashodi i izdaci u Posebnom dijelu Financijskog plana iskazani po organizacijskoj i programskoj klasifikaciji, izvršeni su kako slijedi:</t>
  </si>
  <si>
    <t>Polja označena žutom bojom popunjavaju se ručno!</t>
  </si>
  <si>
    <t>Ako nema vrijednosti upisuje se 0,00</t>
  </si>
  <si>
    <t>(mogu se i izbrisati retci koji nemaju vrijednosti, ali tada treba provjeriti formule)</t>
  </si>
  <si>
    <t>Tablica 1. Izvještaj o prihodima i rashodima prema ekonomskoj klasifikaciji</t>
  </si>
  <si>
    <t>Tablica 2. Izvještaj o prihodima i rashodima prema izvorima financiranja</t>
  </si>
  <si>
    <t>Tablica 3. Izvještaj o rashodima prema funkcijskoj klasifikaciji</t>
  </si>
  <si>
    <t>Tablica 4. Izvještaj računa financiranja prema ekonomskoj klasifikaciji</t>
  </si>
  <si>
    <t>Tablica 6. Izvještaj po programskoj klasifikaciji</t>
  </si>
  <si>
    <t>SAŽETAK RAČUNA PRIHODA I RASHODA I RAČUNA FINANCIRANJA</t>
  </si>
  <si>
    <t>Tablica 5. Izvještaj računa financiranja prema izvorima financiranja</t>
  </si>
  <si>
    <t>Druge gimnazije Varaždin</t>
  </si>
  <si>
    <t>3812 Tekuće donacije u naravi</t>
  </si>
  <si>
    <t xml:space="preserve">                                                                                                           PREDSJEDNICA ŠKOLSKOG ODBORA</t>
  </si>
  <si>
    <t>Ostvarenje / izvršenje 
2024.</t>
  </si>
  <si>
    <t>Izvršenje 
2024.</t>
  </si>
  <si>
    <t>SMILJANA MUDRI</t>
  </si>
  <si>
    <t>PRIJEDLOG GODIŠNJEG IZVJEŠTAJA O IZVRŠENJU FINANCIJSKOG PLANA</t>
  </si>
  <si>
    <t>Izvorni plan
2025.</t>
  </si>
  <si>
    <t>Tekući plan 
2025.</t>
  </si>
  <si>
    <t>Ostvarenje / izvršenje 
2025.</t>
  </si>
  <si>
    <t>ZA 2025. GODINU</t>
  </si>
  <si>
    <t xml:space="preserve">Sažetak godišnjeg izvještaja o izvršenju Financijskog plana za 2025. godinu izgleda kako slijedi: </t>
  </si>
  <si>
    <t xml:space="preserve">Prihodi i rashodi te primici i izdaci ostvareni su, odnosno izvršeni u 2025. godini u Računu prihoda i rashoda i Računu financiranja, uz usporedbu prethodne godine, kako slijedi: </t>
  </si>
  <si>
    <t>Izvorni plan 2025.</t>
  </si>
  <si>
    <t>Izvršenje 
2025.</t>
  </si>
  <si>
    <t xml:space="preserve">              Godišnji izvještaj o izvršenju Financijskog plana za 2025. godinu objavljuje se na web stranici Druge gimnazije Varaždin.</t>
  </si>
  <si>
    <t xml:space="preserve">              Opći i posebni dio Godišnjeg izvještaja o izvršenju Financijskog plana za 2025. godinu objavljuje se na web stranici Druge gimnazije Varaždin. </t>
  </si>
  <si>
    <t xml:space="preserve">              VARAŽDIN, 31.03.2026.</t>
  </si>
  <si>
    <t xml:space="preserve">              KLASA: 400-04/26-01/1</t>
  </si>
  <si>
    <t xml:space="preserve">              URBROJ: 2186-145-04-26-3</t>
  </si>
  <si>
    <r>
      <t xml:space="preserve">Temeljem odredbi članka 86. Zakona o proračunu (NN br. 144/2021), članka 52. Pravilniku o polugodišnjem i godišnjem izvještaju o izvršenju proračuna i financijskog plana (NN 85/2023), članka 29. Odluke o izvršenju Proračuna Varaždinske županije za 2025. godinu (Službeni vijesnik Varaždinske županije br. 104/24) i članka 35. Statuta </t>
    </r>
    <r>
      <rPr>
        <sz val="12"/>
        <color rgb="FF0070C0"/>
        <rFont val="Times New Roman"/>
        <family val="1"/>
        <charset val="238"/>
      </rPr>
      <t xml:space="preserve">Druge gimnazije Varaždin, Školski odbor Druge gimnazije Varaždin na sjednici održanoj 31.03.2026. godine, donosi: </t>
    </r>
  </si>
  <si>
    <t>Oznaka</t>
  </si>
  <si>
    <t>SVEUKUPNO</t>
  </si>
  <si>
    <t>Razdjel: 015 UPRAVNI ODJEL ZA PROSVJETU, KULTURU I SPORT</t>
  </si>
  <si>
    <t>Glava: 01503 SREDNJOŠKOLSKO OBRAZOVANJE</t>
  </si>
  <si>
    <t>19214 DRUGA GIMNAZIJA VARAŽDIN</t>
  </si>
  <si>
    <t>Izvor: 51 Programi Unije</t>
  </si>
  <si>
    <t>Izvor: 71 Prihodi od prodaje ili zamjene nefinancijske imovine i naknade s naslova osiguranja</t>
  </si>
  <si>
    <t>Program: 1140 PROGRAMI EUROPSKIH POSLOVA</t>
  </si>
  <si>
    <t>T114010 Međunarodni projekti iz EU fondova</t>
  </si>
  <si>
    <t>T114036 Školska Shema</t>
  </si>
  <si>
    <t>T114066 Projekti Erasmus+</t>
  </si>
  <si>
    <t>Program: 1210 JAVNE POTREBE U OBRAZOVANJU IZNAD ZAKONSKOG STANDARDA</t>
  </si>
  <si>
    <t>A121006 Centri izvrsnosti</t>
  </si>
  <si>
    <t>A121016 Programi u školstvu iznad zakonskog standarda</t>
  </si>
  <si>
    <t>A121019 Prehrana učenika</t>
  </si>
  <si>
    <t>A121023 Građanski odgoj</t>
  </si>
  <si>
    <t>A121025 Opskrba školskih ustanova besplatnim higijenskim potrepštinama</t>
  </si>
  <si>
    <t>Program: 1220 ŽUPANIJSKA DODATNA KAPITALNA ULAGANJA U OBRAZOVANJU</t>
  </si>
  <si>
    <t>K122001 Izgradnja i ulaganje u objekte srednjih i osnovnih škola</t>
  </si>
  <si>
    <t>Program: 1240 ZAKONSKI STANDARD JAVNIH USTANOVA SŠ</t>
  </si>
  <si>
    <t>A124001 Odgojnoobrazovno, administrativno i tehničko osoblje</t>
  </si>
  <si>
    <t>3225 Sitni inventar i autogume</t>
  </si>
  <si>
    <t>K124001 Izgradnja i održavanje školskih objekata</t>
  </si>
  <si>
    <t>Rebalans 2025. (1.)</t>
  </si>
  <si>
    <t>Tekući plan 2025. (2.)</t>
  </si>
  <si>
    <t>Izvršenje 2025. (3.)</t>
  </si>
  <si>
    <t>Indeks % (3./2.)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</si>
</sst>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5"/>
      <color rgb="FF0070C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0070C0"/>
      <name val="Times New Roman"/>
      <family val="1"/>
      <charset val="238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193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164" fontId="21" fillId="33" borderId="0" xfId="0" applyNumberFormat="1" applyFont="1" applyFill="1" applyAlignment="1">
      <alignment horizontal="right" wrapText="1" indent="1"/>
    </xf>
    <xf numFmtId="0" fontId="27" fillId="35" borderId="0" xfId="0" applyFont="1" applyFill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3" borderId="0" xfId="0" applyNumberFormat="1" applyFont="1" applyFill="1" applyAlignment="1">
      <alignment horizontal="right" wrapText="1" indent="1"/>
    </xf>
    <xf numFmtId="164" fontId="24" fillId="33" borderId="0" xfId="0" applyNumberFormat="1" applyFont="1" applyFill="1" applyAlignment="1">
      <alignment horizontal="right" wrapText="1" indent="1"/>
    </xf>
    <xf numFmtId="164" fontId="24" fillId="33" borderId="0" xfId="0" applyNumberFormat="1" applyFont="1" applyFill="1" applyAlignment="1">
      <alignment horizontal="left" wrapText="1" indent="1"/>
    </xf>
    <xf numFmtId="4" fontId="24" fillId="33" borderId="0" xfId="0" applyNumberFormat="1" applyFont="1" applyFill="1" applyAlignment="1">
      <alignment wrapText="1"/>
    </xf>
    <xf numFmtId="0" fontId="31" fillId="0" borderId="0" xfId="0" applyFont="1"/>
    <xf numFmtId="0" fontId="34" fillId="34" borderId="0" xfId="0" applyFont="1" applyFill="1"/>
    <xf numFmtId="0" fontId="20" fillId="34" borderId="0" xfId="0" applyFont="1" applyFill="1"/>
    <xf numFmtId="0" fontId="20" fillId="34" borderId="0" xfId="0" applyFont="1" applyFill="1" applyAlignment="1">
      <alignment horizontal="center"/>
    </xf>
    <xf numFmtId="0" fontId="35" fillId="0" borderId="0" xfId="0" applyFont="1"/>
    <xf numFmtId="4" fontId="31" fillId="0" borderId="0" xfId="0" applyNumberFormat="1" applyFont="1"/>
    <xf numFmtId="0" fontId="30" fillId="34" borderId="0" xfId="0" applyFont="1" applyFill="1" applyAlignment="1">
      <alignment horizontal="left" vertical="center" wrapText="1" indent="1"/>
    </xf>
    <xf numFmtId="4" fontId="30" fillId="34" borderId="0" xfId="0" applyNumberFormat="1" applyFont="1" applyFill="1" applyAlignment="1">
      <alignment horizontal="right" vertical="center" wrapText="1"/>
    </xf>
    <xf numFmtId="0" fontId="37" fillId="34" borderId="0" xfId="0" applyFont="1" applyFill="1" applyAlignment="1">
      <alignment horizontal="left" vertical="center" wrapText="1" indent="1"/>
    </xf>
    <xf numFmtId="4" fontId="37" fillId="34" borderId="0" xfId="0" applyNumberFormat="1" applyFont="1" applyFill="1" applyAlignment="1">
      <alignment horizontal="right" vertical="center" wrapText="1"/>
    </xf>
    <xf numFmtId="4" fontId="38" fillId="34" borderId="0" xfId="0" applyNumberFormat="1" applyFont="1" applyFill="1" applyAlignment="1">
      <alignment horizontal="right" vertical="center" wrapText="1"/>
    </xf>
    <xf numFmtId="4" fontId="19" fillId="34" borderId="0" xfId="0" applyNumberFormat="1" applyFont="1" applyFill="1" applyAlignment="1">
      <alignment horizontal="right"/>
    </xf>
    <xf numFmtId="0" fontId="26" fillId="36" borderId="0" xfId="0" applyFont="1" applyFill="1" applyAlignment="1">
      <alignment horizontal="left" vertical="center" wrapText="1" indent="1"/>
    </xf>
    <xf numFmtId="4" fontId="26" fillId="36" borderId="0" xfId="0" applyNumberFormat="1" applyFont="1" applyFill="1" applyAlignment="1">
      <alignment horizontal="right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32" fillId="0" borderId="0" xfId="0" applyFont="1"/>
    <xf numFmtId="164" fontId="0" fillId="0" borderId="0" xfId="0" applyNumberFormat="1"/>
    <xf numFmtId="164" fontId="20" fillId="34" borderId="0" xfId="0" applyNumberFormat="1" applyFont="1" applyFill="1"/>
    <xf numFmtId="164" fontId="34" fillId="34" borderId="0" xfId="0" applyNumberFormat="1" applyFont="1" applyFill="1"/>
    <xf numFmtId="164" fontId="20" fillId="34" borderId="0" xfId="0" applyNumberFormat="1" applyFont="1" applyFill="1" applyAlignment="1">
      <alignment horizontal="center"/>
    </xf>
    <xf numFmtId="164" fontId="21" fillId="34" borderId="11" xfId="0" applyNumberFormat="1" applyFont="1" applyFill="1" applyBorder="1" applyAlignment="1">
      <alignment horizontal="center" vertical="center" wrapText="1"/>
    </xf>
    <xf numFmtId="164" fontId="30" fillId="34" borderId="0" xfId="0" applyNumberFormat="1" applyFont="1" applyFill="1" applyAlignment="1">
      <alignment horizontal="right" vertical="center" wrapText="1"/>
    </xf>
    <xf numFmtId="164" fontId="37" fillId="34" borderId="0" xfId="0" applyNumberFormat="1" applyFont="1" applyFill="1" applyAlignment="1">
      <alignment horizontal="right" vertical="center" wrapText="1"/>
    </xf>
    <xf numFmtId="164" fontId="19" fillId="34" borderId="0" xfId="0" applyNumberFormat="1" applyFont="1" applyFill="1" applyAlignment="1">
      <alignment horizontal="right"/>
    </xf>
    <xf numFmtId="164" fontId="26" fillId="36" borderId="0" xfId="0" applyNumberFormat="1" applyFont="1" applyFill="1" applyAlignment="1">
      <alignment horizontal="right" vertical="center" wrapText="1"/>
    </xf>
    <xf numFmtId="164" fontId="31" fillId="0" borderId="0" xfId="0" applyNumberFormat="1" applyFont="1"/>
    <xf numFmtId="164" fontId="27" fillId="35" borderId="0" xfId="0" applyNumberFormat="1" applyFont="1" applyFill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4" fontId="27" fillId="35" borderId="0" xfId="0" applyNumberFormat="1" applyFont="1" applyFill="1" applyAlignment="1">
      <alignment horizontal="right" wrapText="1" indent="1"/>
    </xf>
    <xf numFmtId="164" fontId="27" fillId="35" borderId="0" xfId="0" applyNumberFormat="1" applyFont="1" applyFill="1" applyAlignment="1">
      <alignment horizontal="right" wrapText="1" indent="1"/>
    </xf>
    <xf numFmtId="0" fontId="21" fillId="33" borderId="0" xfId="0" applyFont="1" applyFill="1" applyAlignment="1">
      <alignment horizontal="left" wrapText="1" indent="3"/>
    </xf>
    <xf numFmtId="0" fontId="24" fillId="33" borderId="0" xfId="0" applyFont="1" applyFill="1" applyAlignment="1">
      <alignment horizontal="left" wrapText="1" indent="3"/>
    </xf>
    <xf numFmtId="164" fontId="27" fillId="35" borderId="0" xfId="0" applyNumberFormat="1" applyFont="1" applyFill="1" applyAlignment="1">
      <alignment wrapText="1"/>
    </xf>
    <xf numFmtId="0" fontId="21" fillId="33" borderId="0" xfId="0" applyFont="1" applyFill="1" applyAlignment="1">
      <alignment horizontal="left" wrapText="1" indent="2"/>
    </xf>
    <xf numFmtId="0" fontId="24" fillId="33" borderId="0" xfId="0" applyFont="1" applyFill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6" fillId="34" borderId="0" xfId="0" applyFont="1" applyFill="1" applyAlignment="1">
      <alignment wrapText="1"/>
    </xf>
    <xf numFmtId="0" fontId="21" fillId="33" borderId="11" xfId="0" applyFont="1" applyFill="1" applyBorder="1" applyAlignment="1">
      <alignment horizontal="left" wrapText="1" indent="2"/>
    </xf>
    <xf numFmtId="4" fontId="21" fillId="33" borderId="11" xfId="0" applyNumberFormat="1" applyFont="1" applyFill="1" applyBorder="1" applyAlignment="1">
      <alignment horizontal="right" wrapText="1" indent="1"/>
    </xf>
    <xf numFmtId="4" fontId="21" fillId="33" borderId="0" xfId="0" applyNumberFormat="1" applyFont="1" applyFill="1" applyAlignment="1">
      <alignment wrapText="1"/>
    </xf>
    <xf numFmtId="4" fontId="21" fillId="33" borderId="11" xfId="0" applyNumberFormat="1" applyFont="1" applyFill="1" applyBorder="1" applyAlignment="1">
      <alignment wrapText="1"/>
    </xf>
    <xf numFmtId="164" fontId="25" fillId="0" borderId="0" xfId="0" applyNumberFormat="1" applyFont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0" fontId="39" fillId="0" borderId="0" xfId="0" applyFont="1"/>
    <xf numFmtId="4" fontId="19" fillId="0" borderId="0" xfId="0" applyNumberFormat="1" applyFont="1" applyAlignment="1">
      <alignment horizontal="left" indent="1"/>
    </xf>
    <xf numFmtId="4" fontId="30" fillId="36" borderId="0" xfId="0" applyNumberFormat="1" applyFont="1" applyFill="1" applyAlignment="1">
      <alignment horizontal="right" vertical="center" wrapText="1"/>
    </xf>
    <xf numFmtId="164" fontId="30" fillId="36" borderId="0" xfId="0" applyNumberFormat="1" applyFont="1" applyFill="1" applyAlignment="1">
      <alignment horizontal="right" vertical="center" wrapText="1"/>
    </xf>
    <xf numFmtId="0" fontId="26" fillId="34" borderId="10" xfId="0" applyFont="1" applyFill="1" applyBorder="1" applyAlignment="1">
      <alignment horizontal="left" vertical="center" wrapText="1" indent="1"/>
    </xf>
    <xf numFmtId="4" fontId="26" fillId="34" borderId="10" xfId="0" applyNumberFormat="1" applyFont="1" applyFill="1" applyBorder="1" applyAlignment="1">
      <alignment horizontal="right" vertical="center" wrapText="1"/>
    </xf>
    <xf numFmtId="164" fontId="26" fillId="34" borderId="10" xfId="0" applyNumberFormat="1" applyFont="1" applyFill="1" applyBorder="1" applyAlignment="1">
      <alignment horizontal="right" vertical="center" wrapText="1"/>
    </xf>
    <xf numFmtId="0" fontId="19" fillId="36" borderId="0" xfId="0" applyFont="1" applyFill="1" applyAlignment="1">
      <alignment horizontal="right"/>
    </xf>
    <xf numFmtId="164" fontId="19" fillId="36" borderId="0" xfId="0" applyNumberFormat="1" applyFont="1" applyFill="1" applyAlignment="1">
      <alignment horizontal="right"/>
    </xf>
    <xf numFmtId="0" fontId="26" fillId="36" borderId="13" xfId="0" applyFont="1" applyFill="1" applyBorder="1" applyAlignment="1">
      <alignment horizontal="left" vertical="center" wrapText="1" indent="1"/>
    </xf>
    <xf numFmtId="4" fontId="38" fillId="36" borderId="13" xfId="0" applyNumberFormat="1" applyFont="1" applyFill="1" applyBorder="1" applyAlignment="1">
      <alignment horizontal="right" vertical="center" wrapText="1"/>
    </xf>
    <xf numFmtId="4" fontId="30" fillId="36" borderId="13" xfId="0" applyNumberFormat="1" applyFont="1" applyFill="1" applyBorder="1" applyAlignment="1">
      <alignment horizontal="right" vertical="center" wrapText="1"/>
    </xf>
    <xf numFmtId="164" fontId="30" fillId="36" borderId="13" xfId="0" applyNumberFormat="1" applyFont="1" applyFill="1" applyBorder="1" applyAlignment="1">
      <alignment horizontal="right" vertical="center" wrapText="1"/>
    </xf>
    <xf numFmtId="0" fontId="26" fillId="36" borderId="11" xfId="0" applyFont="1" applyFill="1" applyBorder="1" applyAlignment="1">
      <alignment horizontal="left" vertical="center" wrapText="1" indent="1"/>
    </xf>
    <xf numFmtId="4" fontId="25" fillId="36" borderId="11" xfId="0" applyNumberFormat="1" applyFont="1" applyFill="1" applyBorder="1"/>
    <xf numFmtId="164" fontId="25" fillId="36" borderId="11" xfId="0" applyNumberFormat="1" applyFont="1" applyFill="1" applyBorder="1"/>
    <xf numFmtId="0" fontId="22" fillId="34" borderId="12" xfId="0" applyFont="1" applyFill="1" applyBorder="1" applyAlignment="1">
      <alignment horizontal="center" vertical="center" wrapText="1"/>
    </xf>
    <xf numFmtId="164" fontId="22" fillId="34" borderId="1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left" indent="1"/>
    </xf>
    <xf numFmtId="4" fontId="27" fillId="35" borderId="0" xfId="0" applyNumberFormat="1" applyFont="1" applyFill="1" applyAlignment="1">
      <alignment horizontal="left" wrapText="1" indent="1"/>
    </xf>
    <xf numFmtId="164" fontId="25" fillId="0" borderId="0" xfId="0" applyNumberFormat="1" applyFont="1"/>
    <xf numFmtId="164" fontId="19" fillId="0" borderId="0" xfId="0" applyNumberFormat="1" applyFont="1"/>
    <xf numFmtId="0" fontId="26" fillId="34" borderId="11" xfId="0" applyFont="1" applyFill="1" applyBorder="1" applyAlignment="1">
      <alignment horizontal="left" wrapText="1" indent="2"/>
    </xf>
    <xf numFmtId="0" fontId="21" fillId="37" borderId="0" xfId="0" applyFont="1" applyFill="1" applyAlignment="1">
      <alignment horizontal="left" wrapText="1" indent="3"/>
    </xf>
    <xf numFmtId="0" fontId="42" fillId="0" borderId="0" xfId="0" applyFont="1"/>
    <xf numFmtId="0" fontId="19" fillId="34" borderId="0" xfId="0" applyFont="1" applyFill="1" applyAlignment="1">
      <alignment horizontal="left" indent="1"/>
    </xf>
    <xf numFmtId="164" fontId="21" fillId="33" borderId="11" xfId="0" applyNumberFormat="1" applyFont="1" applyFill="1" applyBorder="1" applyAlignment="1">
      <alignment horizontal="right" wrapText="1" indent="1"/>
    </xf>
    <xf numFmtId="164" fontId="43" fillId="35" borderId="0" xfId="0" applyNumberFormat="1" applyFont="1" applyFill="1" applyAlignment="1">
      <alignment horizontal="right" wrapText="1" indent="1"/>
    </xf>
    <xf numFmtId="164" fontId="19" fillId="35" borderId="0" xfId="0" applyNumberFormat="1" applyFont="1" applyFill="1" applyAlignment="1">
      <alignment horizontal="left" indent="1"/>
    </xf>
    <xf numFmtId="4" fontId="37" fillId="0" borderId="0" xfId="0" applyNumberFormat="1" applyFont="1" applyAlignment="1">
      <alignment horizontal="right" vertical="center" wrapText="1"/>
    </xf>
    <xf numFmtId="164" fontId="21" fillId="33" borderId="11" xfId="0" applyNumberFormat="1" applyFont="1" applyFill="1" applyBorder="1" applyAlignment="1">
      <alignment horizontal="right" wrapText="1"/>
    </xf>
    <xf numFmtId="0" fontId="33" fillId="34" borderId="0" xfId="0" applyFont="1" applyFill="1" applyAlignment="1">
      <alignment horizontal="center"/>
    </xf>
    <xf numFmtId="0" fontId="21" fillId="0" borderId="0" xfId="0" applyFont="1" applyAlignment="1">
      <alignment horizontal="left" wrapText="1" indent="3"/>
    </xf>
    <xf numFmtId="0" fontId="26" fillId="37" borderId="0" xfId="0" applyFont="1" applyFill="1" applyAlignment="1">
      <alignment horizontal="left" wrapText="1" indent="3"/>
    </xf>
    <xf numFmtId="0" fontId="31" fillId="38" borderId="0" xfId="0" applyFont="1" applyFill="1"/>
    <xf numFmtId="0" fontId="19" fillId="38" borderId="0" xfId="0" applyFont="1" applyFill="1" applyAlignment="1">
      <alignment horizontal="left" indent="1"/>
    </xf>
    <xf numFmtId="0" fontId="46" fillId="0" borderId="0" xfId="0" applyFont="1"/>
    <xf numFmtId="4" fontId="26" fillId="34" borderId="0" xfId="0" applyNumberFormat="1" applyFont="1" applyFill="1" applyAlignment="1">
      <alignment horizontal="right" vertical="center" wrapText="1"/>
    </xf>
    <xf numFmtId="4" fontId="30" fillId="34" borderId="0" xfId="0" applyNumberFormat="1" applyFont="1" applyFill="1" applyAlignment="1">
      <alignment vertical="center" wrapText="1"/>
    </xf>
    <xf numFmtId="4" fontId="19" fillId="0" borderId="0" xfId="0" applyNumberFormat="1" applyFont="1"/>
    <xf numFmtId="4" fontId="27" fillId="35" borderId="0" xfId="0" applyNumberFormat="1" applyFont="1" applyFill="1" applyAlignment="1">
      <alignment horizontal="right" wrapText="1"/>
    </xf>
    <xf numFmtId="4" fontId="21" fillId="33" borderId="0" xfId="0" applyNumberFormat="1" applyFont="1" applyFill="1" applyAlignment="1">
      <alignment horizontal="right" wrapText="1"/>
    </xf>
    <xf numFmtId="4" fontId="24" fillId="33" borderId="0" xfId="0" applyNumberFormat="1" applyFont="1" applyFill="1" applyAlignment="1">
      <alignment horizontal="right" wrapText="1"/>
    </xf>
    <xf numFmtId="4" fontId="21" fillId="34" borderId="0" xfId="0" applyNumberFormat="1" applyFont="1" applyFill="1" applyAlignment="1">
      <alignment horizontal="right" wrapText="1"/>
    </xf>
    <xf numFmtId="4" fontId="21" fillId="33" borderId="11" xfId="0" applyNumberFormat="1" applyFont="1" applyFill="1" applyBorder="1" applyAlignment="1">
      <alignment horizontal="right" wrapText="1"/>
    </xf>
    <xf numFmtId="4" fontId="19" fillId="0" borderId="0" xfId="0" applyNumberFormat="1" applyFont="1" applyAlignment="1">
      <alignment horizontal="right"/>
    </xf>
    <xf numFmtId="164" fontId="27" fillId="35" borderId="0" xfId="0" applyNumberFormat="1" applyFont="1" applyFill="1" applyAlignment="1">
      <alignment horizontal="right" wrapText="1"/>
    </xf>
    <xf numFmtId="164" fontId="21" fillId="33" borderId="0" xfId="0" applyNumberFormat="1" applyFont="1" applyFill="1" applyAlignment="1">
      <alignment horizontal="right" wrapText="1"/>
    </xf>
    <xf numFmtId="164" fontId="24" fillId="33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25" fillId="0" borderId="0" xfId="0" applyNumberFormat="1" applyFont="1" applyAlignment="1">
      <alignment horizontal="right"/>
    </xf>
    <xf numFmtId="4" fontId="21" fillId="37" borderId="0" xfId="0" applyNumberFormat="1" applyFont="1" applyFill="1" applyAlignment="1">
      <alignment horizontal="right" wrapText="1"/>
    </xf>
    <xf numFmtId="4" fontId="26" fillId="34" borderId="11" xfId="0" applyNumberFormat="1" applyFont="1" applyFill="1" applyBorder="1" applyAlignment="1">
      <alignment horizontal="right" wrapText="1"/>
    </xf>
    <xf numFmtId="164" fontId="21" fillId="37" borderId="0" xfId="0" applyNumberFormat="1" applyFont="1" applyFill="1" applyAlignment="1">
      <alignment horizontal="right" wrapText="1"/>
    </xf>
    <xf numFmtId="164" fontId="26" fillId="34" borderId="11" xfId="0" applyNumberFormat="1" applyFont="1" applyFill="1" applyBorder="1" applyAlignment="1">
      <alignment horizontal="right" wrapText="1"/>
    </xf>
    <xf numFmtId="4" fontId="19" fillId="35" borderId="0" xfId="0" applyNumberFormat="1" applyFont="1" applyFill="1"/>
    <xf numFmtId="0" fontId="44" fillId="0" borderId="0" xfId="0" applyFont="1" applyAlignment="1">
      <alignment horizontal="left" indent="1"/>
    </xf>
    <xf numFmtId="0" fontId="20" fillId="34" borderId="0" xfId="0" applyFont="1" applyFill="1" applyAlignment="1">
      <alignment horizontal="left" vertical="center" wrapText="1"/>
    </xf>
    <xf numFmtId="0" fontId="48" fillId="34" borderId="0" xfId="0" applyFont="1" applyFill="1"/>
    <xf numFmtId="0" fontId="49" fillId="34" borderId="0" xfId="0" applyFont="1" applyFill="1" applyAlignment="1">
      <alignment horizontal="center"/>
    </xf>
    <xf numFmtId="164" fontId="49" fillId="34" borderId="0" xfId="0" applyNumberFormat="1" applyFont="1" applyFill="1" applyAlignment="1">
      <alignment horizontal="center"/>
    </xf>
    <xf numFmtId="0" fontId="49" fillId="0" borderId="0" xfId="0" applyFont="1"/>
    <xf numFmtId="0" fontId="47" fillId="34" borderId="0" xfId="0" applyFont="1" applyFill="1" applyAlignment="1">
      <alignment wrapText="1"/>
    </xf>
    <xf numFmtId="0" fontId="44" fillId="0" borderId="0" xfId="0" applyFont="1" applyAlignment="1">
      <alignment horizontal="right" indent="1"/>
    </xf>
    <xf numFmtId="2" fontId="19" fillId="0" borderId="0" xfId="0" applyNumberFormat="1" applyFont="1" applyAlignment="1">
      <alignment horizontal="right" indent="1"/>
    </xf>
    <xf numFmtId="0" fontId="33" fillId="34" borderId="0" xfId="0" applyFont="1" applyFill="1" applyBorder="1" applyAlignment="1">
      <alignment horizontal="center"/>
    </xf>
    <xf numFmtId="0" fontId="40" fillId="34" borderId="0" xfId="0" applyFont="1" applyFill="1" applyAlignment="1">
      <alignment horizontal="right" vertical="center"/>
    </xf>
    <xf numFmtId="0" fontId="0" fillId="34" borderId="16" xfId="0" applyFill="1" applyBorder="1"/>
    <xf numFmtId="164" fontId="0" fillId="34" borderId="19" xfId="0" applyNumberFormat="1" applyFill="1" applyBorder="1"/>
    <xf numFmtId="0" fontId="0" fillId="34" borderId="0" xfId="0" applyFill="1" applyBorder="1"/>
    <xf numFmtId="0" fontId="33" fillId="34" borderId="16" xfId="0" applyFont="1" applyFill="1" applyBorder="1" applyAlignment="1">
      <alignment horizontal="center"/>
    </xf>
    <xf numFmtId="0" fontId="0" fillId="34" borderId="0" xfId="0" applyFont="1" applyFill="1"/>
    <xf numFmtId="0" fontId="0" fillId="34" borderId="10" xfId="0" applyFill="1" applyBorder="1"/>
    <xf numFmtId="0" fontId="0" fillId="34" borderId="18" xfId="0" applyFill="1" applyBorder="1"/>
    <xf numFmtId="164" fontId="0" fillId="34" borderId="17" xfId="0" applyNumberFormat="1" applyFill="1" applyBorder="1"/>
    <xf numFmtId="164" fontId="33" fillId="34" borderId="17" xfId="0" applyNumberFormat="1" applyFont="1" applyFill="1" applyBorder="1" applyAlignment="1">
      <alignment horizontal="center"/>
    </xf>
    <xf numFmtId="0" fontId="0" fillId="0" borderId="0" xfId="0"/>
    <xf numFmtId="4" fontId="24" fillId="33" borderId="0" xfId="0" applyNumberFormat="1" applyFont="1" applyFill="1" applyAlignment="1">
      <alignment horizontal="right" wrapText="1" indent="1"/>
    </xf>
    <xf numFmtId="0" fontId="0" fillId="34" borderId="0" xfId="0" applyFill="1"/>
    <xf numFmtId="164" fontId="0" fillId="34" borderId="0" xfId="0" applyNumberFormat="1" applyFill="1"/>
    <xf numFmtId="4" fontId="24" fillId="33" borderId="0" xfId="0" applyNumberFormat="1" applyFont="1" applyFill="1" applyAlignment="1">
      <alignment horizontal="left" wrapText="1" indent="1"/>
    </xf>
    <xf numFmtId="0" fontId="24" fillId="33" borderId="0" xfId="0" applyFont="1" applyFill="1" applyAlignment="1">
      <alignment horizontal="left" wrapText="1" indent="5"/>
    </xf>
    <xf numFmtId="0" fontId="41" fillId="34" borderId="0" xfId="0" applyFont="1" applyFill="1" applyAlignment="1">
      <alignment horizontal="left"/>
    </xf>
    <xf numFmtId="0" fontId="20" fillId="34" borderId="0" xfId="0" applyFont="1" applyFill="1" applyAlignment="1">
      <alignment horizontal="left"/>
    </xf>
    <xf numFmtId="0" fontId="16" fillId="39" borderId="15" xfId="0" applyFont="1" applyFill="1" applyBorder="1"/>
    <xf numFmtId="0" fontId="16" fillId="39" borderId="19" xfId="0" applyFont="1" applyFill="1" applyBorder="1"/>
    <xf numFmtId="0" fontId="16" fillId="39" borderId="14" xfId="0" applyFont="1" applyFill="1" applyBorder="1"/>
    <xf numFmtId="0" fontId="16" fillId="39" borderId="18" xfId="0" applyFont="1" applyFill="1" applyBorder="1"/>
    <xf numFmtId="0" fontId="16" fillId="39" borderId="20" xfId="0" applyFont="1" applyFill="1" applyBorder="1"/>
    <xf numFmtId="0" fontId="16" fillId="39" borderId="21" xfId="0" applyFont="1" applyFill="1" applyBorder="1"/>
    <xf numFmtId="0" fontId="16" fillId="39" borderId="11" xfId="0" applyFont="1" applyFill="1" applyBorder="1"/>
    <xf numFmtId="0" fontId="18" fillId="34" borderId="0" xfId="0" applyFont="1" applyFill="1" applyAlignment="1">
      <alignment horizontal="center"/>
    </xf>
    <xf numFmtId="0" fontId="23" fillId="34" borderId="0" xfId="0" applyFont="1" applyFill="1" applyAlignment="1">
      <alignment horizontal="left" indent="1"/>
    </xf>
    <xf numFmtId="0" fontId="31" fillId="34" borderId="0" xfId="0" applyFont="1" applyFill="1"/>
    <xf numFmtId="0" fontId="25" fillId="34" borderId="0" xfId="0" applyFont="1" applyFill="1" applyAlignment="1">
      <alignment horizontal="left" indent="1"/>
    </xf>
    <xf numFmtId="0" fontId="46" fillId="34" borderId="0" xfId="0" applyFont="1" applyFill="1"/>
    <xf numFmtId="0" fontId="16" fillId="39" borderId="13" xfId="0" applyFont="1" applyFill="1" applyBorder="1"/>
    <xf numFmtId="0" fontId="16" fillId="39" borderId="10" xfId="0" applyFont="1" applyFill="1" applyBorder="1"/>
    <xf numFmtId="0" fontId="16" fillId="39" borderId="16" xfId="0" applyFont="1" applyFill="1" applyBorder="1"/>
    <xf numFmtId="0" fontId="16" fillId="39" borderId="0" xfId="0" applyFont="1" applyFill="1" applyBorder="1"/>
    <xf numFmtId="0" fontId="16" fillId="39" borderId="17" xfId="0" applyFont="1" applyFill="1" applyBorder="1"/>
    <xf numFmtId="0" fontId="0" fillId="34" borderId="0" xfId="0" applyFont="1" applyFill="1" applyBorder="1"/>
    <xf numFmtId="0" fontId="16" fillId="34" borderId="14" xfId="0" applyFont="1" applyFill="1" applyBorder="1"/>
    <xf numFmtId="0" fontId="16" fillId="34" borderId="13" xfId="0" applyFont="1" applyFill="1" applyBorder="1"/>
    <xf numFmtId="0" fontId="16" fillId="34" borderId="15" xfId="0" applyFont="1" applyFill="1" applyBorder="1"/>
    <xf numFmtId="0" fontId="0" fillId="34" borderId="17" xfId="0" applyFill="1" applyBorder="1"/>
    <xf numFmtId="0" fontId="0" fillId="34" borderId="16" xfId="0" applyFont="1" applyFill="1" applyBorder="1"/>
    <xf numFmtId="0" fontId="0" fillId="34" borderId="17" xfId="0" applyFont="1" applyFill="1" applyBorder="1"/>
    <xf numFmtId="0" fontId="0" fillId="39" borderId="20" xfId="0" applyFill="1" applyBorder="1"/>
    <xf numFmtId="0" fontId="0" fillId="39" borderId="11" xfId="0" applyFill="1" applyBorder="1"/>
    <xf numFmtId="0" fontId="0" fillId="39" borderId="21" xfId="0" applyFill="1" applyBorder="1"/>
    <xf numFmtId="0" fontId="0" fillId="0" borderId="10" xfId="0" applyBorder="1"/>
    <xf numFmtId="0" fontId="0" fillId="0" borderId="19" xfId="0" applyBorder="1"/>
    <xf numFmtId="0" fontId="37" fillId="34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33" fillId="34" borderId="0" xfId="0" applyFont="1" applyFill="1" applyAlignment="1">
      <alignment horizontal="center"/>
    </xf>
    <xf numFmtId="0" fontId="45" fillId="34" borderId="0" xfId="0" applyFont="1" applyFill="1" applyAlignment="1">
      <alignment horizontal="center"/>
    </xf>
    <xf numFmtId="0" fontId="18" fillId="34" borderId="0" xfId="0" applyFont="1" applyFill="1" applyAlignment="1">
      <alignment horizontal="center"/>
    </xf>
    <xf numFmtId="0" fontId="20" fillId="3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47" fillId="0" borderId="0" xfId="0" applyFont="1" applyAlignment="1">
      <alignment horizontal="left"/>
    </xf>
    <xf numFmtId="0" fontId="33" fillId="34" borderId="14" xfId="0" applyFont="1" applyFill="1" applyBorder="1" applyAlignment="1">
      <alignment horizontal="center"/>
    </xf>
    <xf numFmtId="0" fontId="33" fillId="34" borderId="13" xfId="0" applyFont="1" applyFill="1" applyBorder="1" applyAlignment="1">
      <alignment horizontal="center"/>
    </xf>
    <xf numFmtId="0" fontId="33" fillId="34" borderId="15" xfId="0" applyFont="1" applyFill="1" applyBorder="1" applyAlignment="1">
      <alignment horizontal="center"/>
    </xf>
    <xf numFmtId="0" fontId="18" fillId="34" borderId="16" xfId="0" applyFont="1" applyFill="1" applyBorder="1" applyAlignment="1">
      <alignment horizontal="center"/>
    </xf>
    <xf numFmtId="0" fontId="18" fillId="34" borderId="0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/>
    </xf>
    <xf numFmtId="0" fontId="20" fillId="34" borderId="16" xfId="0" applyFont="1" applyFill="1" applyBorder="1" applyAlignment="1">
      <alignment horizontal="left"/>
    </xf>
    <xf numFmtId="0" fontId="20" fillId="34" borderId="0" xfId="0" applyFont="1" applyFill="1" applyBorder="1" applyAlignment="1">
      <alignment horizontal="left"/>
    </xf>
    <xf numFmtId="0" fontId="20" fillId="34" borderId="17" xfId="0" applyFont="1" applyFill="1" applyBorder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12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2D6CB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opLeftCell="A16" zoomScale="80" zoomScaleNormal="80" workbookViewId="0">
      <selection activeCell="I27" sqref="I27"/>
    </sheetView>
  </sheetViews>
  <sheetFormatPr defaultColWidth="8.88671875" defaultRowHeight="15.6" x14ac:dyDescent="0.3"/>
  <cols>
    <col min="1" max="1" width="70.5546875" style="15" customWidth="1"/>
    <col min="2" max="5" width="18.33203125" style="15" customWidth="1"/>
    <col min="6" max="6" width="8.6640625" style="40" bestFit="1" customWidth="1"/>
    <col min="7" max="7" width="9" style="40" customWidth="1"/>
    <col min="8" max="8" width="8.88671875" style="15"/>
    <col min="9" max="9" width="15.44140625" style="15" bestFit="1" customWidth="1"/>
    <col min="10" max="16384" width="8.88671875" style="15"/>
  </cols>
  <sheetData>
    <row r="1" spans="1:13" ht="74.25" customHeight="1" x14ac:dyDescent="0.3">
      <c r="A1" s="176" t="s">
        <v>290</v>
      </c>
      <c r="B1" s="176"/>
      <c r="C1" s="176"/>
      <c r="D1" s="176"/>
      <c r="E1" s="176"/>
      <c r="F1" s="176"/>
      <c r="G1" s="176"/>
    </row>
    <row r="2" spans="1:13" ht="18.600000000000001" x14ac:dyDescent="0.3">
      <c r="A2" s="177" t="s">
        <v>276</v>
      </c>
      <c r="B2" s="177"/>
      <c r="C2" s="177"/>
      <c r="D2" s="177"/>
      <c r="E2" s="177"/>
      <c r="F2" s="177"/>
      <c r="G2" s="177"/>
      <c r="I2" s="96" t="s">
        <v>260</v>
      </c>
      <c r="J2" s="96"/>
      <c r="K2" s="96"/>
      <c r="L2" s="96"/>
      <c r="M2" s="96"/>
    </row>
    <row r="3" spans="1:13" ht="18.600000000000001" x14ac:dyDescent="0.3">
      <c r="A3" s="178" t="s">
        <v>270</v>
      </c>
      <c r="B3" s="178"/>
      <c r="C3" s="178"/>
      <c r="D3" s="178"/>
      <c r="E3" s="178"/>
      <c r="F3" s="178"/>
      <c r="G3" s="178"/>
      <c r="I3" s="96" t="s">
        <v>261</v>
      </c>
      <c r="J3" s="96"/>
      <c r="K3" s="96"/>
      <c r="L3" s="96"/>
      <c r="M3" s="96"/>
    </row>
    <row r="4" spans="1:13" ht="18.600000000000001" x14ac:dyDescent="0.3">
      <c r="A4" s="93"/>
      <c r="B4" s="93" t="s">
        <v>280</v>
      </c>
      <c r="C4" s="93"/>
      <c r="D4" s="93"/>
      <c r="E4" s="93"/>
      <c r="F4" s="93"/>
      <c r="G4" s="93"/>
    </row>
    <row r="5" spans="1:13" ht="9.75" customHeight="1" x14ac:dyDescent="0.4">
      <c r="A5" s="16"/>
      <c r="B5" s="16"/>
      <c r="C5" s="16"/>
      <c r="D5" s="16"/>
      <c r="E5" s="16"/>
      <c r="F5" s="33"/>
      <c r="G5" s="33"/>
    </row>
    <row r="6" spans="1:13" ht="18.600000000000001" x14ac:dyDescent="0.3">
      <c r="A6" s="177" t="s">
        <v>130</v>
      </c>
      <c r="B6" s="177"/>
      <c r="C6" s="177"/>
      <c r="D6" s="177"/>
      <c r="E6" s="177"/>
      <c r="F6" s="177"/>
      <c r="G6" s="177"/>
    </row>
    <row r="7" spans="1:13" ht="6.75" customHeight="1" x14ac:dyDescent="0.3">
      <c r="A7" s="17"/>
      <c r="B7" s="17"/>
      <c r="C7" s="17"/>
      <c r="D7" s="17"/>
      <c r="E7" s="17"/>
      <c r="F7" s="32"/>
      <c r="G7" s="32"/>
      <c r="K7" s="30"/>
    </row>
    <row r="8" spans="1:13" x14ac:dyDescent="0.3">
      <c r="A8" s="179" t="s">
        <v>131</v>
      </c>
      <c r="B8" s="179"/>
      <c r="C8" s="179"/>
      <c r="D8" s="179"/>
      <c r="E8" s="179"/>
      <c r="F8" s="179"/>
      <c r="G8" s="179"/>
    </row>
    <row r="9" spans="1:13" ht="13.95" customHeight="1" x14ac:dyDescent="0.3">
      <c r="A9" s="18"/>
      <c r="B9" s="18"/>
      <c r="C9" s="18"/>
      <c r="D9" s="18"/>
      <c r="E9" s="18"/>
      <c r="F9" s="34"/>
      <c r="G9" s="34"/>
    </row>
    <row r="10" spans="1:13" x14ac:dyDescent="0.3">
      <c r="A10" s="180" t="s">
        <v>281</v>
      </c>
      <c r="B10" s="180"/>
      <c r="C10" s="180"/>
      <c r="D10" s="180"/>
      <c r="E10" s="180"/>
      <c r="F10" s="180"/>
      <c r="G10" s="180"/>
    </row>
    <row r="11" spans="1:13" x14ac:dyDescent="0.3">
      <c r="A11" s="119"/>
      <c r="B11" s="119"/>
      <c r="C11" s="119"/>
      <c r="D11" s="119"/>
      <c r="E11" s="119"/>
      <c r="F11" s="119"/>
      <c r="G11" s="119"/>
    </row>
    <row r="12" spans="1:13" s="123" customFormat="1" x14ac:dyDescent="0.3">
      <c r="A12" s="120" t="s">
        <v>268</v>
      </c>
      <c r="B12" s="121"/>
      <c r="C12" s="121"/>
      <c r="D12" s="121"/>
      <c r="E12" s="121"/>
      <c r="F12" s="122"/>
      <c r="G12" s="122"/>
    </row>
    <row r="13" spans="1:13" s="30" customFormat="1" ht="34.200000000000003" customHeight="1" x14ac:dyDescent="0.3">
      <c r="A13" s="29" t="s">
        <v>132</v>
      </c>
      <c r="B13" s="29" t="s">
        <v>273</v>
      </c>
      <c r="C13" s="29" t="s">
        <v>277</v>
      </c>
      <c r="D13" s="29" t="s">
        <v>278</v>
      </c>
      <c r="E13" s="29" t="s">
        <v>279</v>
      </c>
      <c r="F13" s="35" t="s">
        <v>189</v>
      </c>
      <c r="G13" s="35" t="s">
        <v>190</v>
      </c>
    </row>
    <row r="14" spans="1:13" s="19" customFormat="1" ht="8.25" customHeight="1" thickBot="1" x14ac:dyDescent="0.25">
      <c r="A14" s="78">
        <v>1</v>
      </c>
      <c r="B14" s="78">
        <v>2</v>
      </c>
      <c r="C14" s="78">
        <v>3</v>
      </c>
      <c r="D14" s="78">
        <v>4</v>
      </c>
      <c r="E14" s="78">
        <v>5</v>
      </c>
      <c r="F14" s="79" t="s">
        <v>114</v>
      </c>
      <c r="G14" s="79" t="s">
        <v>115</v>
      </c>
    </row>
    <row r="15" spans="1:13" ht="18" customHeight="1" thickTop="1" x14ac:dyDescent="0.3">
      <c r="A15" s="27" t="s">
        <v>0</v>
      </c>
      <c r="B15" s="28"/>
      <c r="C15" s="28"/>
      <c r="D15" s="28"/>
      <c r="E15" s="28"/>
      <c r="F15" s="39"/>
      <c r="G15" s="39"/>
    </row>
    <row r="16" spans="1:13" ht="18" customHeight="1" x14ac:dyDescent="0.3">
      <c r="A16" s="21" t="s">
        <v>1</v>
      </c>
      <c r="B16" s="22">
        <v>2101282.31</v>
      </c>
      <c r="C16" s="22">
        <v>2098370</v>
      </c>
      <c r="D16" s="22">
        <v>2098370</v>
      </c>
      <c r="E16" s="22">
        <v>2222274.06</v>
      </c>
      <c r="F16" s="36">
        <f>IFERROR(E16/B16*100,"-")</f>
        <v>105.75799593534865</v>
      </c>
      <c r="G16" s="36">
        <f>IFERROR(E16/D16*100,"-")</f>
        <v>105.90477656466686</v>
      </c>
      <c r="I16" s="20"/>
    </row>
    <row r="17" spans="1:9" ht="18" customHeight="1" x14ac:dyDescent="0.3">
      <c r="A17" s="21" t="s">
        <v>18</v>
      </c>
      <c r="B17" s="22">
        <v>140.16999999999999</v>
      </c>
      <c r="C17" s="22">
        <v>50</v>
      </c>
      <c r="D17" s="22">
        <v>50</v>
      </c>
      <c r="E17" s="22">
        <v>48.24</v>
      </c>
      <c r="F17" s="36">
        <f t="shared" ref="F17:F19" si="0">IFERROR(E17/B17*100,"-")</f>
        <v>34.415352785902833</v>
      </c>
      <c r="G17" s="36">
        <f t="shared" ref="G17:G19" si="1">IFERROR(E17/D17*100,"-")</f>
        <v>96.48</v>
      </c>
    </row>
    <row r="18" spans="1:9" ht="18" customHeight="1" x14ac:dyDescent="0.3">
      <c r="A18" s="21" t="s">
        <v>20</v>
      </c>
      <c r="B18" s="22">
        <v>1995042.19</v>
      </c>
      <c r="C18" s="22">
        <v>2071939</v>
      </c>
      <c r="D18" s="22">
        <v>2071939</v>
      </c>
      <c r="E18" s="22">
        <v>2294990.6</v>
      </c>
      <c r="F18" s="36">
        <f t="shared" si="0"/>
        <v>115.03469006838398</v>
      </c>
      <c r="G18" s="36">
        <f t="shared" si="1"/>
        <v>110.76535554376844</v>
      </c>
    </row>
    <row r="19" spans="1:9" ht="18" customHeight="1" x14ac:dyDescent="0.3">
      <c r="A19" s="21" t="s">
        <v>77</v>
      </c>
      <c r="B19" s="22">
        <v>109538.28</v>
      </c>
      <c r="C19" s="22">
        <v>46108</v>
      </c>
      <c r="D19" s="22">
        <v>46108</v>
      </c>
      <c r="E19" s="22">
        <v>82745.23</v>
      </c>
      <c r="F19" s="36">
        <f t="shared" si="0"/>
        <v>75.540012130918981</v>
      </c>
      <c r="G19" s="36">
        <f t="shared" si="1"/>
        <v>179.4595948642318</v>
      </c>
    </row>
    <row r="20" spans="1:9" x14ac:dyDescent="0.3">
      <c r="A20" s="66" t="s">
        <v>133</v>
      </c>
      <c r="B20" s="67">
        <f>B16+B17-B18-B19</f>
        <v>-3157.9899999999616</v>
      </c>
      <c r="C20" s="67">
        <f t="shared" ref="C20" si="2">C16+C17-C18-C19</f>
        <v>-19627</v>
      </c>
      <c r="D20" s="67">
        <f>D16+D17-D18-D19</f>
        <v>-19627</v>
      </c>
      <c r="E20" s="67">
        <f t="shared" ref="E20" si="3">E16+E17-E18-E19</f>
        <v>-155413.5299999998</v>
      </c>
      <c r="F20" s="68">
        <f>E20/B20*100</f>
        <v>4921.2799913869803</v>
      </c>
      <c r="G20" s="68">
        <f>E20/D20*100</f>
        <v>791.83537983390124</v>
      </c>
      <c r="I20" s="20"/>
    </row>
    <row r="21" spans="1:9" x14ac:dyDescent="0.3">
      <c r="A21" s="27" t="s">
        <v>103</v>
      </c>
      <c r="B21" s="64"/>
      <c r="C21" s="64"/>
      <c r="D21" s="64"/>
      <c r="E21" s="64"/>
      <c r="F21" s="65"/>
      <c r="G21" s="65"/>
    </row>
    <row r="22" spans="1:9" x14ac:dyDescent="0.3">
      <c r="A22" s="21" t="s">
        <v>104</v>
      </c>
      <c r="B22" s="22">
        <f>'Rač fin-Tablica 4.'!B7</f>
        <v>0</v>
      </c>
      <c r="C22" s="22">
        <f>'Rač fin-Tablica 4.'!C7</f>
        <v>0</v>
      </c>
      <c r="D22" s="22">
        <f>'Rač fin-Tablica 4.'!D7</f>
        <v>0</v>
      </c>
      <c r="E22" s="22">
        <f>'Rač fin-Tablica 4.'!E7</f>
        <v>0</v>
      </c>
      <c r="F22" s="36" t="str">
        <f t="shared" ref="F22:F23" si="4">IFERROR(E22/B22*100,"-")</f>
        <v>-</v>
      </c>
      <c r="G22" s="36" t="str">
        <f t="shared" ref="G22:G23" si="5">IFERROR(E22/D22*100,"-")</f>
        <v>-</v>
      </c>
    </row>
    <row r="23" spans="1:9" x14ac:dyDescent="0.3">
      <c r="A23" s="21" t="s">
        <v>108</v>
      </c>
      <c r="B23" s="22">
        <f>'Rač fin-Tablica 4.'!B16</f>
        <v>0</v>
      </c>
      <c r="C23" s="22">
        <f>'Rač fin-Tablica 4.'!C16</f>
        <v>0</v>
      </c>
      <c r="D23" s="22">
        <f>'Rač fin-Tablica 4.'!D16</f>
        <v>0</v>
      </c>
      <c r="E23" s="22">
        <f>'Rač fin-Tablica 4.'!E16</f>
        <v>0</v>
      </c>
      <c r="F23" s="36" t="str">
        <f t="shared" si="4"/>
        <v>-</v>
      </c>
      <c r="G23" s="36" t="str">
        <f t="shared" si="5"/>
        <v>-</v>
      </c>
      <c r="I23" s="20"/>
    </row>
    <row r="24" spans="1:9" x14ac:dyDescent="0.3">
      <c r="A24" s="66" t="s">
        <v>134</v>
      </c>
      <c r="B24" s="67">
        <f>B22-B23</f>
        <v>0</v>
      </c>
      <c r="C24" s="67">
        <f t="shared" ref="C24" si="6">C22-C23</f>
        <v>0</v>
      </c>
      <c r="D24" s="67">
        <f>D22-D23</f>
        <v>0</v>
      </c>
      <c r="E24" s="67">
        <f t="shared" ref="E24" si="7">E22-E23</f>
        <v>0</v>
      </c>
      <c r="F24" s="68"/>
      <c r="G24" s="68"/>
    </row>
    <row r="25" spans="1:9" x14ac:dyDescent="0.3">
      <c r="A25" s="27" t="s">
        <v>249</v>
      </c>
      <c r="B25" s="69"/>
      <c r="C25" s="69"/>
      <c r="D25" s="69"/>
      <c r="E25" s="69"/>
      <c r="F25" s="70"/>
      <c r="G25" s="70"/>
    </row>
    <row r="26" spans="1:9" x14ac:dyDescent="0.3">
      <c r="A26" s="21" t="s">
        <v>141</v>
      </c>
      <c r="B26" s="26">
        <f>B16+B17+B22</f>
        <v>2101422.48</v>
      </c>
      <c r="C26" s="26">
        <f>C16+C17+C22</f>
        <v>2098420</v>
      </c>
      <c r="D26" s="26">
        <f>D16+D17+D22</f>
        <v>2098420</v>
      </c>
      <c r="E26" s="26">
        <f>E16+E17+E22</f>
        <v>2222322.3000000003</v>
      </c>
      <c r="F26" s="38">
        <f>IFERROR(E26/B26*100,"-")</f>
        <v>105.75323720720834</v>
      </c>
      <c r="G26" s="38">
        <f>IFERROR(E26/D26*100,"-")</f>
        <v>105.90455199626388</v>
      </c>
      <c r="I26" s="20"/>
    </row>
    <row r="27" spans="1:9" x14ac:dyDescent="0.3">
      <c r="A27" s="21" t="s">
        <v>137</v>
      </c>
      <c r="B27" s="26">
        <f>B18+B19+B23</f>
        <v>2104580.4699999997</v>
      </c>
      <c r="C27" s="26">
        <f>C18+C19+C23</f>
        <v>2118047</v>
      </c>
      <c r="D27" s="26">
        <f>D18+D19+D23</f>
        <v>2118047</v>
      </c>
      <c r="E27" s="26">
        <f>E18+E19+E23</f>
        <v>2377735.83</v>
      </c>
      <c r="F27" s="38">
        <f t="shared" ref="F27" si="8">IFERROR(E27/B27*100,"-")</f>
        <v>112.97908841660971</v>
      </c>
      <c r="G27" s="38">
        <f t="shared" ref="G27" si="9">IFERROR(E27/D27*100,"-")</f>
        <v>112.26076805661064</v>
      </c>
      <c r="I27" s="20"/>
    </row>
    <row r="28" spans="1:9" x14ac:dyDescent="0.3">
      <c r="A28" s="66" t="s">
        <v>138</v>
      </c>
      <c r="B28" s="67">
        <f>B26-B27</f>
        <v>-3157.9899999997579</v>
      </c>
      <c r="C28" s="67">
        <f t="shared" ref="C28:E28" si="10">C26-C27</f>
        <v>-19627</v>
      </c>
      <c r="D28" s="67">
        <f t="shared" si="10"/>
        <v>-19627</v>
      </c>
      <c r="E28" s="67">
        <f t="shared" si="10"/>
        <v>-155413.5299999998</v>
      </c>
      <c r="F28" s="68">
        <v>4921.3</v>
      </c>
      <c r="G28" s="68">
        <v>791.84</v>
      </c>
      <c r="I28" s="20"/>
    </row>
    <row r="29" spans="1:9" ht="3.75" customHeight="1" x14ac:dyDescent="0.3">
      <c r="A29" s="21"/>
      <c r="B29" s="22"/>
      <c r="C29" s="22"/>
      <c r="D29" s="22"/>
      <c r="E29" s="22"/>
      <c r="F29" s="36"/>
      <c r="G29" s="36"/>
    </row>
    <row r="30" spans="1:9" x14ac:dyDescent="0.3">
      <c r="A30" s="23" t="s">
        <v>135</v>
      </c>
      <c r="B30" s="24">
        <v>0</v>
      </c>
      <c r="C30" s="24"/>
      <c r="D30" s="24"/>
      <c r="E30" s="24">
        <v>0</v>
      </c>
      <c r="F30" s="37"/>
      <c r="G30" s="37"/>
      <c r="I30" s="20"/>
    </row>
    <row r="31" spans="1:9" x14ac:dyDescent="0.3">
      <c r="A31" s="23" t="s">
        <v>136</v>
      </c>
      <c r="B31" s="91">
        <v>25449.38</v>
      </c>
      <c r="C31" s="24"/>
      <c r="D31" s="24"/>
      <c r="E31" s="91">
        <v>24399.71</v>
      </c>
      <c r="F31" s="37"/>
      <c r="G31" s="37"/>
      <c r="I31" s="20"/>
    </row>
    <row r="32" spans="1:9" ht="1.5" customHeight="1" x14ac:dyDescent="0.3">
      <c r="A32" s="21"/>
      <c r="B32" s="25"/>
      <c r="C32" s="25"/>
      <c r="D32" s="22"/>
      <c r="E32" s="22"/>
      <c r="F32" s="36"/>
      <c r="G32" s="36"/>
    </row>
    <row r="33" spans="1:9" x14ac:dyDescent="0.3">
      <c r="A33" s="71" t="s">
        <v>142</v>
      </c>
      <c r="B33" s="72"/>
      <c r="C33" s="72"/>
      <c r="D33" s="73"/>
      <c r="E33" s="73"/>
      <c r="F33" s="74"/>
      <c r="G33" s="74"/>
    </row>
    <row r="34" spans="1:9" x14ac:dyDescent="0.3">
      <c r="A34" s="21" t="s">
        <v>219</v>
      </c>
      <c r="B34" s="22">
        <v>25449.38</v>
      </c>
      <c r="C34" s="22">
        <v>0</v>
      </c>
      <c r="D34" s="22">
        <v>0</v>
      </c>
      <c r="E34" s="22">
        <v>24399.71</v>
      </c>
      <c r="F34" s="36"/>
      <c r="G34" s="36"/>
      <c r="I34" s="20"/>
    </row>
    <row r="35" spans="1:9" x14ac:dyDescent="0.3">
      <c r="A35" s="21" t="s">
        <v>220</v>
      </c>
      <c r="B35" s="22">
        <v>0</v>
      </c>
      <c r="C35" s="22">
        <v>0</v>
      </c>
      <c r="D35" s="22">
        <v>0</v>
      </c>
      <c r="E35" s="22">
        <v>0</v>
      </c>
      <c r="F35" s="36"/>
      <c r="G35" s="36"/>
      <c r="I35" s="20"/>
    </row>
    <row r="36" spans="1:9" ht="18" customHeight="1" x14ac:dyDescent="0.3">
      <c r="A36" s="66" t="s">
        <v>155</v>
      </c>
      <c r="B36" s="67">
        <v>25197.86</v>
      </c>
      <c r="C36" s="67">
        <f>C34+C35</f>
        <v>0</v>
      </c>
      <c r="D36" s="67">
        <f>D34+D35</f>
        <v>0</v>
      </c>
      <c r="E36" s="67">
        <v>24399.71</v>
      </c>
      <c r="F36" s="68"/>
      <c r="G36" s="68"/>
      <c r="I36" s="20"/>
    </row>
    <row r="37" spans="1:9" ht="9" customHeight="1" x14ac:dyDescent="0.3"/>
    <row r="38" spans="1:9" x14ac:dyDescent="0.3">
      <c r="A38" s="75" t="s">
        <v>138</v>
      </c>
      <c r="B38" s="76">
        <f>B28+B36</f>
        <v>22039.870000000243</v>
      </c>
      <c r="C38" s="76">
        <v>-25449</v>
      </c>
      <c r="D38" s="76">
        <f>D28+D36</f>
        <v>-19627</v>
      </c>
      <c r="E38" s="76">
        <f>E28+E36</f>
        <v>-131013.8199999998</v>
      </c>
      <c r="F38" s="77"/>
      <c r="G38" s="77"/>
      <c r="I38" s="20"/>
    </row>
    <row r="39" spans="1:9" ht="29.4" customHeight="1" x14ac:dyDescent="0.3">
      <c r="A39" s="175" t="s">
        <v>248</v>
      </c>
      <c r="B39" s="175"/>
      <c r="C39" s="175"/>
      <c r="D39" s="175"/>
      <c r="E39" s="175"/>
      <c r="F39" s="175"/>
      <c r="G39" s="175"/>
    </row>
    <row r="40" spans="1:9" x14ac:dyDescent="0.3">
      <c r="I40" s="20"/>
    </row>
    <row r="42" spans="1:9" x14ac:dyDescent="0.3">
      <c r="E42" s="20"/>
    </row>
    <row r="43" spans="1:9" x14ac:dyDescent="0.3">
      <c r="E43" s="20"/>
    </row>
    <row r="44" spans="1:9" x14ac:dyDescent="0.3">
      <c r="E44" s="20"/>
    </row>
  </sheetData>
  <mergeCells count="7">
    <mergeCell ref="A39:G39"/>
    <mergeCell ref="A1:G1"/>
    <mergeCell ref="A2:G2"/>
    <mergeCell ref="A3:G3"/>
    <mergeCell ref="A6:G6"/>
    <mergeCell ref="A8:G8"/>
    <mergeCell ref="A10:G10"/>
  </mergeCells>
  <conditionalFormatting sqref="B30:B31">
    <cfRule type="containsBlanks" dxfId="123" priority="3">
      <formula>LEN(TRIM(B30))=0</formula>
    </cfRule>
  </conditionalFormatting>
  <conditionalFormatting sqref="B34:E35">
    <cfRule type="containsBlanks" dxfId="122" priority="1">
      <formula>LEN(TRIM(B34))=0</formula>
    </cfRule>
  </conditionalFormatting>
  <conditionalFormatting sqref="E30:E31">
    <cfRule type="containsBlanks" dxfId="121" priority="2">
      <formula>LEN(TRIM(E30))=0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79" orientation="landscape" r:id="rId1"/>
  <headerFooter>
    <oddFooter>&amp;C&amp;P</oddFooter>
  </headerFooter>
  <ignoredErrors>
    <ignoredError sqref="F21:G21 F24:G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8"/>
  <sheetViews>
    <sheetView showGridLines="0" topLeftCell="A181" zoomScaleNormal="100" workbookViewId="0">
      <selection activeCell="E103" sqref="E103"/>
    </sheetView>
  </sheetViews>
  <sheetFormatPr defaultColWidth="9.109375" defaultRowHeight="13.2" x14ac:dyDescent="0.25"/>
  <cols>
    <col min="1" max="1" width="87.109375" style="1" bestFit="1" customWidth="1"/>
    <col min="2" max="2" width="14.6640625" style="1" bestFit="1" customWidth="1"/>
    <col min="3" max="3" width="15.109375" style="1" bestFit="1" customWidth="1"/>
    <col min="4" max="4" width="15.6640625" style="1" bestFit="1" customWidth="1"/>
    <col min="5" max="5" width="14.6640625" style="1" bestFit="1" customWidth="1"/>
    <col min="6" max="6" width="10.109375" style="1" bestFit="1" customWidth="1"/>
    <col min="7" max="7" width="11" style="10" customWidth="1"/>
    <col min="8" max="16384" width="9.109375" style="1"/>
  </cols>
  <sheetData>
    <row r="1" spans="1:13" s="3" customFormat="1" ht="15.6" x14ac:dyDescent="0.3">
      <c r="A1" s="181" t="s">
        <v>116</v>
      </c>
      <c r="B1" s="181"/>
      <c r="C1" s="181"/>
      <c r="D1" s="181"/>
      <c r="E1" s="181"/>
      <c r="F1" s="181"/>
      <c r="G1" s="181"/>
    </row>
    <row r="2" spans="1:13" s="3" customFormat="1" ht="7.5" customHeight="1" x14ac:dyDescent="0.3">
      <c r="A2" s="2"/>
      <c r="B2" s="2"/>
      <c r="C2" s="2"/>
      <c r="D2" s="2"/>
      <c r="E2" s="2"/>
      <c r="F2" s="2"/>
      <c r="G2" s="8"/>
    </row>
    <row r="3" spans="1:13" s="3" customFormat="1" ht="15.6" x14ac:dyDescent="0.3">
      <c r="A3" s="182" t="s">
        <v>282</v>
      </c>
      <c r="B3" s="182"/>
      <c r="C3" s="182"/>
      <c r="D3" s="182"/>
      <c r="E3" s="182"/>
      <c r="F3" s="182"/>
      <c r="G3" s="182"/>
    </row>
    <row r="4" spans="1:13" s="3" customFormat="1" ht="6.75" customHeight="1" x14ac:dyDescent="0.3">
      <c r="G4" s="9"/>
    </row>
    <row r="5" spans="1:13" s="3" customFormat="1" ht="15.6" x14ac:dyDescent="0.3">
      <c r="A5" s="124" t="s">
        <v>0</v>
      </c>
      <c r="G5" s="9"/>
    </row>
    <row r="6" spans="1:13" s="3" customFormat="1" ht="11.25" customHeight="1" x14ac:dyDescent="0.3">
      <c r="A6" s="55"/>
      <c r="G6" s="9"/>
    </row>
    <row r="7" spans="1:13" s="118" customFormat="1" ht="15.6" x14ac:dyDescent="0.3">
      <c r="A7" s="183" t="s">
        <v>263</v>
      </c>
      <c r="B7" s="183"/>
      <c r="C7" s="183"/>
      <c r="D7" s="183"/>
      <c r="E7" s="183"/>
      <c r="F7" s="183"/>
      <c r="G7" s="183"/>
    </row>
    <row r="8" spans="1:13" ht="6.75" customHeight="1" x14ac:dyDescent="0.25">
      <c r="A8" s="43"/>
      <c r="B8" s="43"/>
      <c r="C8" s="43"/>
      <c r="D8" s="43"/>
      <c r="E8" s="43"/>
      <c r="F8" s="43"/>
      <c r="G8" s="44"/>
    </row>
    <row r="9" spans="1:13" ht="39.6" x14ac:dyDescent="0.25">
      <c r="A9" s="54" t="s">
        <v>113</v>
      </c>
      <c r="B9" s="29" t="s">
        <v>273</v>
      </c>
      <c r="C9" s="29" t="s">
        <v>283</v>
      </c>
      <c r="D9" s="29" t="s">
        <v>278</v>
      </c>
      <c r="E9" s="29" t="s">
        <v>279</v>
      </c>
      <c r="F9" s="35" t="s">
        <v>189</v>
      </c>
      <c r="G9" s="35" t="s">
        <v>190</v>
      </c>
    </row>
    <row r="10" spans="1:13" s="4" customFormat="1" ht="10.199999999999999" x14ac:dyDescent="0.2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 t="s">
        <v>114</v>
      </c>
      <c r="G10" s="53" t="s">
        <v>115</v>
      </c>
    </row>
    <row r="11" spans="1:13" ht="15.6" x14ac:dyDescent="0.3">
      <c r="A11" s="7" t="s">
        <v>1</v>
      </c>
      <c r="B11" s="102">
        <f>B12+B35+B42+B46+B54+B63</f>
        <v>2101282.3099999996</v>
      </c>
      <c r="C11" s="102">
        <f t="shared" ref="C11:E11" si="0">C12+C35+C42+C46+C54+C63</f>
        <v>2098370</v>
      </c>
      <c r="D11" s="102">
        <f t="shared" si="0"/>
        <v>2098370</v>
      </c>
      <c r="E11" s="102">
        <f t="shared" si="0"/>
        <v>2222274.0599999996</v>
      </c>
      <c r="F11" s="108">
        <f>IFERROR(E11/B11*100,"-")</f>
        <v>105.75799593534865</v>
      </c>
      <c r="G11" s="108">
        <f>IFERROR(E11/D11*100,"-")</f>
        <v>105.90477656466683</v>
      </c>
      <c r="H11" s="80"/>
      <c r="I11" s="96" t="s">
        <v>260</v>
      </c>
      <c r="J11" s="97"/>
      <c r="K11" s="97"/>
      <c r="L11" s="97"/>
      <c r="M11" s="97"/>
    </row>
    <row r="12" spans="1:13" ht="15.6" x14ac:dyDescent="0.3">
      <c r="A12" s="50" t="s">
        <v>2</v>
      </c>
      <c r="B12" s="103">
        <v>1783767.23</v>
      </c>
      <c r="C12" s="103">
        <v>1865773</v>
      </c>
      <c r="D12" s="103">
        <v>1865773</v>
      </c>
      <c r="E12" s="103">
        <v>1930110.43</v>
      </c>
      <c r="F12" s="109">
        <f t="shared" ref="F12:F75" si="1">IFERROR(E12/B12*100,"-")</f>
        <v>108.20416462073921</v>
      </c>
      <c r="G12" s="109">
        <f t="shared" ref="G12:G75" si="2">IFERROR(E12/D12*100,"-")</f>
        <v>103.44829890881688</v>
      </c>
      <c r="H12" s="80"/>
      <c r="I12" s="96" t="s">
        <v>261</v>
      </c>
      <c r="J12" s="97"/>
      <c r="K12" s="97"/>
      <c r="L12" s="97"/>
      <c r="M12" s="97"/>
    </row>
    <row r="13" spans="1:13" ht="13.8" x14ac:dyDescent="0.3">
      <c r="A13" s="47" t="s">
        <v>3</v>
      </c>
      <c r="B13" s="103"/>
      <c r="C13" s="103"/>
      <c r="D13" s="103"/>
      <c r="E13" s="103"/>
      <c r="F13" s="109" t="str">
        <f t="shared" si="1"/>
        <v>-</v>
      </c>
      <c r="G13" s="109" t="str">
        <f t="shared" si="2"/>
        <v>-</v>
      </c>
      <c r="H13" s="80"/>
      <c r="I13" s="98" t="s">
        <v>262</v>
      </c>
    </row>
    <row r="14" spans="1:13" x14ac:dyDescent="0.25">
      <c r="A14" s="48" t="s">
        <v>4</v>
      </c>
      <c r="B14" s="22">
        <v>0</v>
      </c>
      <c r="C14" s="104"/>
      <c r="D14" s="104"/>
      <c r="E14" s="22">
        <v>0</v>
      </c>
      <c r="F14" s="110" t="str">
        <f t="shared" si="1"/>
        <v>-</v>
      </c>
      <c r="G14" s="109" t="str">
        <f t="shared" si="2"/>
        <v>-</v>
      </c>
      <c r="H14" s="80"/>
    </row>
    <row r="15" spans="1:13" x14ac:dyDescent="0.25">
      <c r="A15" s="47" t="s">
        <v>5</v>
      </c>
      <c r="B15" s="103"/>
      <c r="C15" s="103"/>
      <c r="D15" s="103"/>
      <c r="E15" s="103"/>
      <c r="F15" s="109" t="str">
        <f t="shared" si="1"/>
        <v>-</v>
      </c>
      <c r="G15" s="109" t="str">
        <f t="shared" si="2"/>
        <v>-</v>
      </c>
      <c r="H15" s="80"/>
    </row>
    <row r="16" spans="1:13" x14ac:dyDescent="0.25">
      <c r="A16" s="48" t="s">
        <v>6</v>
      </c>
      <c r="B16" s="22">
        <v>0</v>
      </c>
      <c r="C16" s="104"/>
      <c r="D16" s="104"/>
      <c r="E16" s="22">
        <v>0</v>
      </c>
      <c r="F16" s="110" t="str">
        <f t="shared" si="1"/>
        <v>-</v>
      </c>
      <c r="G16" s="109" t="str">
        <f t="shared" si="2"/>
        <v>-</v>
      </c>
      <c r="H16" s="80"/>
    </row>
    <row r="17" spans="1:8" x14ac:dyDescent="0.25">
      <c r="A17" s="48" t="s">
        <v>205</v>
      </c>
      <c r="B17" s="22">
        <v>0</v>
      </c>
      <c r="C17" s="104"/>
      <c r="D17" s="104"/>
      <c r="E17" s="22">
        <v>0</v>
      </c>
      <c r="F17" s="110" t="str">
        <f t="shared" si="1"/>
        <v>-</v>
      </c>
      <c r="G17" s="109" t="str">
        <f t="shared" si="2"/>
        <v>-</v>
      </c>
      <c r="H17" s="80"/>
    </row>
    <row r="18" spans="1:8" x14ac:dyDescent="0.25">
      <c r="A18" s="48" t="s">
        <v>197</v>
      </c>
      <c r="B18" s="22">
        <v>0</v>
      </c>
      <c r="C18" s="104"/>
      <c r="D18" s="104"/>
      <c r="E18" s="22">
        <v>0</v>
      </c>
      <c r="F18" s="110" t="str">
        <f t="shared" si="1"/>
        <v>-</v>
      </c>
      <c r="G18" s="109" t="str">
        <f t="shared" si="2"/>
        <v>-</v>
      </c>
      <c r="H18" s="80"/>
    </row>
    <row r="19" spans="1:8" x14ac:dyDescent="0.25">
      <c r="A19" s="48" t="s">
        <v>198</v>
      </c>
      <c r="B19" s="22">
        <v>0</v>
      </c>
      <c r="C19" s="104"/>
      <c r="D19" s="104"/>
      <c r="E19" s="22">
        <v>0</v>
      </c>
      <c r="F19" s="110" t="str">
        <f t="shared" si="1"/>
        <v>-</v>
      </c>
      <c r="G19" s="109" t="str">
        <f t="shared" si="2"/>
        <v>-</v>
      </c>
      <c r="H19" s="80"/>
    </row>
    <row r="20" spans="1:8" x14ac:dyDescent="0.25">
      <c r="A20" s="47" t="s">
        <v>221</v>
      </c>
      <c r="B20" s="103"/>
      <c r="C20" s="103"/>
      <c r="D20" s="103"/>
      <c r="E20" s="103"/>
      <c r="F20" s="109" t="str">
        <f t="shared" si="1"/>
        <v>-</v>
      </c>
      <c r="G20" s="109" t="str">
        <f t="shared" si="2"/>
        <v>-</v>
      </c>
      <c r="H20" s="80"/>
    </row>
    <row r="21" spans="1:8" x14ac:dyDescent="0.25">
      <c r="A21" s="48" t="s">
        <v>222</v>
      </c>
      <c r="B21" s="22">
        <v>0</v>
      </c>
      <c r="C21" s="104"/>
      <c r="D21" s="104"/>
      <c r="E21" s="22">
        <v>0</v>
      </c>
      <c r="F21" s="110" t="str">
        <f t="shared" si="1"/>
        <v>-</v>
      </c>
      <c r="G21" s="109" t="str">
        <f t="shared" si="2"/>
        <v>-</v>
      </c>
      <c r="H21" s="80"/>
    </row>
    <row r="22" spans="1:8" x14ac:dyDescent="0.25">
      <c r="A22" s="48" t="s">
        <v>223</v>
      </c>
      <c r="B22" s="22">
        <v>0</v>
      </c>
      <c r="C22" s="104"/>
      <c r="D22" s="104"/>
      <c r="E22" s="22">
        <v>0</v>
      </c>
      <c r="F22" s="110" t="str">
        <f t="shared" si="1"/>
        <v>-</v>
      </c>
      <c r="G22" s="109" t="str">
        <f t="shared" si="2"/>
        <v>-</v>
      </c>
      <c r="H22" s="80"/>
    </row>
    <row r="23" spans="1:8" x14ac:dyDescent="0.25">
      <c r="A23" s="47" t="s">
        <v>224</v>
      </c>
      <c r="B23" s="103">
        <v>1781593.99</v>
      </c>
      <c r="C23" s="103"/>
      <c r="D23" s="103"/>
      <c r="E23" s="103">
        <v>1927045.24</v>
      </c>
      <c r="F23" s="109">
        <f t="shared" si="1"/>
        <v>108.16410758098706</v>
      </c>
      <c r="G23" s="109" t="str">
        <f t="shared" si="2"/>
        <v>-</v>
      </c>
      <c r="H23" s="80"/>
    </row>
    <row r="24" spans="1:8" x14ac:dyDescent="0.25">
      <c r="A24" s="48" t="s">
        <v>225</v>
      </c>
      <c r="B24" s="104">
        <v>1780930.99</v>
      </c>
      <c r="C24" s="104"/>
      <c r="D24" s="104"/>
      <c r="E24" s="104">
        <v>1926395.24</v>
      </c>
      <c r="F24" s="110">
        <f t="shared" si="1"/>
        <v>108.16787684737857</v>
      </c>
      <c r="G24" s="109" t="str">
        <f t="shared" si="2"/>
        <v>-</v>
      </c>
      <c r="H24" s="80"/>
    </row>
    <row r="25" spans="1:8" x14ac:dyDescent="0.25">
      <c r="A25" s="48" t="s">
        <v>226</v>
      </c>
      <c r="B25" s="22">
        <v>663</v>
      </c>
      <c r="C25" s="104"/>
      <c r="D25" s="104"/>
      <c r="E25" s="22">
        <v>650</v>
      </c>
      <c r="F25" s="110">
        <f t="shared" si="1"/>
        <v>98.039215686274503</v>
      </c>
      <c r="G25" s="109" t="str">
        <f t="shared" si="2"/>
        <v>-</v>
      </c>
      <c r="H25" s="80"/>
    </row>
    <row r="26" spans="1:8" x14ac:dyDescent="0.25">
      <c r="A26" s="47" t="s">
        <v>7</v>
      </c>
      <c r="B26" s="103">
        <v>2173.2399999999998</v>
      </c>
      <c r="C26" s="103"/>
      <c r="D26" s="103"/>
      <c r="E26" s="103">
        <v>3065.19</v>
      </c>
      <c r="F26" s="109">
        <f t="shared" si="1"/>
        <v>141.04240672912337</v>
      </c>
      <c r="G26" s="109" t="str">
        <f t="shared" si="2"/>
        <v>-</v>
      </c>
      <c r="H26" s="80"/>
    </row>
    <row r="27" spans="1:8" x14ac:dyDescent="0.25">
      <c r="A27" s="48" t="s">
        <v>8</v>
      </c>
      <c r="B27" s="104">
        <v>2173.2399999999998</v>
      </c>
      <c r="C27" s="104"/>
      <c r="D27" s="104"/>
      <c r="E27" s="104">
        <v>3065.19</v>
      </c>
      <c r="F27" s="110">
        <f t="shared" si="1"/>
        <v>141.04240672912337</v>
      </c>
      <c r="G27" s="109" t="str">
        <f>IFERROR(E27/#REF!*100,"-")</f>
        <v>-</v>
      </c>
      <c r="H27" s="80"/>
    </row>
    <row r="28" spans="1:8" x14ac:dyDescent="0.25">
      <c r="A28" s="48" t="s">
        <v>143</v>
      </c>
      <c r="B28" s="22">
        <v>0</v>
      </c>
      <c r="C28" s="104"/>
      <c r="D28" s="126"/>
      <c r="E28" s="22">
        <v>0</v>
      </c>
      <c r="F28" s="110" t="str">
        <f t="shared" si="1"/>
        <v>-</v>
      </c>
      <c r="G28" s="109" t="str">
        <f>IFERROR(E28/D27*100,"-")</f>
        <v>-</v>
      </c>
      <c r="H28" s="80"/>
    </row>
    <row r="29" spans="1:8" x14ac:dyDescent="0.25">
      <c r="A29" s="47" t="s">
        <v>254</v>
      </c>
      <c r="B29" s="103">
        <f>B30+B31+B32+B33</f>
        <v>0</v>
      </c>
      <c r="C29" s="103"/>
      <c r="D29" s="103"/>
      <c r="E29" s="103">
        <f t="shared" ref="E29" si="3">E30+E31+E32+E33</f>
        <v>0</v>
      </c>
      <c r="F29" s="110" t="str">
        <f t="shared" si="1"/>
        <v>-</v>
      </c>
      <c r="G29" s="109" t="str">
        <f t="shared" si="2"/>
        <v>-</v>
      </c>
      <c r="H29" s="80"/>
    </row>
    <row r="30" spans="1:8" x14ac:dyDescent="0.25">
      <c r="A30" s="48" t="s">
        <v>255</v>
      </c>
      <c r="B30" s="22">
        <v>0</v>
      </c>
      <c r="C30" s="104"/>
      <c r="D30" s="104"/>
      <c r="E30" s="22">
        <v>0</v>
      </c>
      <c r="F30" s="110" t="str">
        <f t="shared" si="1"/>
        <v>-</v>
      </c>
      <c r="G30" s="109" t="str">
        <f t="shared" si="2"/>
        <v>-</v>
      </c>
      <c r="H30" s="80"/>
    </row>
    <row r="31" spans="1:8" x14ac:dyDescent="0.25">
      <c r="A31" s="48" t="s">
        <v>256</v>
      </c>
      <c r="B31" s="22">
        <v>0</v>
      </c>
      <c r="C31" s="104"/>
      <c r="D31" s="104"/>
      <c r="E31" s="22">
        <v>0</v>
      </c>
      <c r="F31" s="110" t="str">
        <f t="shared" si="1"/>
        <v>-</v>
      </c>
      <c r="G31" s="109" t="str">
        <f t="shared" si="2"/>
        <v>-</v>
      </c>
      <c r="H31" s="80"/>
    </row>
    <row r="32" spans="1:8" x14ac:dyDescent="0.25">
      <c r="A32" s="48" t="s">
        <v>257</v>
      </c>
      <c r="B32" s="22">
        <v>0</v>
      </c>
      <c r="C32" s="104"/>
      <c r="D32" s="104"/>
      <c r="E32" s="104">
        <v>0</v>
      </c>
      <c r="F32" s="110" t="str">
        <f t="shared" si="1"/>
        <v>-</v>
      </c>
      <c r="G32" s="109" t="str">
        <f t="shared" si="2"/>
        <v>-</v>
      </c>
      <c r="H32" s="80"/>
    </row>
    <row r="33" spans="1:8" x14ac:dyDescent="0.25">
      <c r="A33" s="48" t="s">
        <v>258</v>
      </c>
      <c r="B33" s="22">
        <v>0</v>
      </c>
      <c r="C33" s="104"/>
      <c r="D33" s="104"/>
      <c r="E33" s="22">
        <v>0</v>
      </c>
      <c r="F33" s="110" t="str">
        <f t="shared" si="1"/>
        <v>-</v>
      </c>
      <c r="G33" s="109" t="str">
        <f t="shared" si="2"/>
        <v>-</v>
      </c>
      <c r="H33" s="80"/>
    </row>
    <row r="34" spans="1:8" ht="7.5" customHeight="1" x14ac:dyDescent="0.25">
      <c r="A34" s="48"/>
      <c r="B34" s="104"/>
      <c r="C34" s="104"/>
      <c r="D34" s="104"/>
      <c r="E34" s="104"/>
      <c r="F34" s="110"/>
      <c r="G34" s="109"/>
      <c r="H34" s="80"/>
    </row>
    <row r="35" spans="1:8" x14ac:dyDescent="0.25">
      <c r="A35" s="50" t="s">
        <v>9</v>
      </c>
      <c r="B35" s="103">
        <v>776.43</v>
      </c>
      <c r="C35" s="103">
        <v>835</v>
      </c>
      <c r="D35" s="103">
        <v>835</v>
      </c>
      <c r="E35" s="103">
        <v>785.72</v>
      </c>
      <c r="F35" s="109">
        <f t="shared" si="1"/>
        <v>101.19650193835892</v>
      </c>
      <c r="G35" s="109">
        <f t="shared" si="2"/>
        <v>94.098203592814372</v>
      </c>
      <c r="H35" s="80"/>
    </row>
    <row r="36" spans="1:8" x14ac:dyDescent="0.25">
      <c r="A36" s="47" t="s">
        <v>10</v>
      </c>
      <c r="B36" s="103">
        <f>SUM(B37:B40)</f>
        <v>776.43</v>
      </c>
      <c r="C36" s="103">
        <v>720</v>
      </c>
      <c r="D36" s="103">
        <v>720</v>
      </c>
      <c r="E36" s="103">
        <f t="shared" ref="E36" si="4">SUM(E37:E40)</f>
        <v>785.72</v>
      </c>
      <c r="F36" s="109">
        <f t="shared" si="1"/>
        <v>101.19650193835892</v>
      </c>
      <c r="G36" s="109">
        <f t="shared" si="2"/>
        <v>109.12777777777778</v>
      </c>
      <c r="H36" s="80"/>
    </row>
    <row r="37" spans="1:8" x14ac:dyDescent="0.25">
      <c r="A37" s="48" t="s">
        <v>11</v>
      </c>
      <c r="B37" s="104">
        <v>776.43</v>
      </c>
      <c r="C37" s="104"/>
      <c r="D37" s="104"/>
      <c r="E37" s="104">
        <v>785.72</v>
      </c>
      <c r="F37" s="110">
        <f t="shared" si="1"/>
        <v>101.19650193835892</v>
      </c>
      <c r="G37" s="109" t="str">
        <f t="shared" si="2"/>
        <v>-</v>
      </c>
      <c r="H37" s="80"/>
    </row>
    <row r="38" spans="1:8" x14ac:dyDescent="0.25">
      <c r="A38" s="48" t="s">
        <v>12</v>
      </c>
      <c r="B38" s="22">
        <v>0</v>
      </c>
      <c r="C38" s="104"/>
      <c r="D38" s="104"/>
      <c r="E38" s="22">
        <v>0</v>
      </c>
      <c r="F38" s="110" t="str">
        <f t="shared" si="1"/>
        <v>-</v>
      </c>
      <c r="G38" s="109" t="str">
        <f t="shared" si="2"/>
        <v>-</v>
      </c>
      <c r="H38" s="80"/>
    </row>
    <row r="39" spans="1:8" x14ac:dyDescent="0.25">
      <c r="A39" s="48" t="s">
        <v>227</v>
      </c>
      <c r="B39" s="22">
        <v>0</v>
      </c>
      <c r="C39" s="104"/>
      <c r="D39" s="104"/>
      <c r="E39" s="22">
        <v>0</v>
      </c>
      <c r="F39" s="110" t="str">
        <f t="shared" si="1"/>
        <v>-</v>
      </c>
      <c r="G39" s="109" t="str">
        <f t="shared" si="2"/>
        <v>-</v>
      </c>
      <c r="H39" s="80"/>
    </row>
    <row r="40" spans="1:8" x14ac:dyDescent="0.25">
      <c r="A40" s="48" t="s">
        <v>199</v>
      </c>
      <c r="B40" s="22">
        <v>0</v>
      </c>
      <c r="C40" s="104"/>
      <c r="D40" s="104"/>
      <c r="E40" s="22">
        <v>0</v>
      </c>
      <c r="F40" s="110" t="str">
        <f t="shared" si="1"/>
        <v>-</v>
      </c>
      <c r="G40" s="109" t="str">
        <f t="shared" si="2"/>
        <v>-</v>
      </c>
      <c r="H40" s="80"/>
    </row>
    <row r="41" spans="1:8" ht="7.5" customHeight="1" x14ac:dyDescent="0.25">
      <c r="A41" s="48"/>
      <c r="B41" s="104"/>
      <c r="C41" s="104"/>
      <c r="D41" s="104"/>
      <c r="E41" s="104"/>
      <c r="F41" s="110"/>
      <c r="G41" s="109"/>
      <c r="H41" s="80"/>
    </row>
    <row r="42" spans="1:8" x14ac:dyDescent="0.25">
      <c r="A42" s="50" t="s">
        <v>13</v>
      </c>
      <c r="B42" s="103">
        <f>B43</f>
        <v>38733.449999999997</v>
      </c>
      <c r="C42" s="103">
        <v>15000</v>
      </c>
      <c r="D42" s="103">
        <v>15000</v>
      </c>
      <c r="E42" s="103">
        <f t="shared" ref="E42:E43" si="5">E43</f>
        <v>8723.39</v>
      </c>
      <c r="F42" s="109">
        <f t="shared" si="1"/>
        <v>22.52159309330824</v>
      </c>
      <c r="G42" s="109">
        <f t="shared" si="2"/>
        <v>58.15593333333333</v>
      </c>
      <c r="H42" s="80"/>
    </row>
    <row r="43" spans="1:8" x14ac:dyDescent="0.25">
      <c r="A43" s="47" t="s">
        <v>14</v>
      </c>
      <c r="B43" s="103">
        <f>B44</f>
        <v>38733.449999999997</v>
      </c>
      <c r="C43" s="103">
        <v>15000</v>
      </c>
      <c r="D43" s="103">
        <v>15000</v>
      </c>
      <c r="E43" s="103">
        <f t="shared" si="5"/>
        <v>8723.39</v>
      </c>
      <c r="F43" s="109">
        <f t="shared" si="1"/>
        <v>22.52159309330824</v>
      </c>
      <c r="G43" s="109">
        <f t="shared" si="2"/>
        <v>58.15593333333333</v>
      </c>
      <c r="H43" s="80"/>
    </row>
    <row r="44" spans="1:8" x14ac:dyDescent="0.25">
      <c r="A44" s="48" t="s">
        <v>15</v>
      </c>
      <c r="B44" s="104">
        <v>38733.449999999997</v>
      </c>
      <c r="C44" s="104"/>
      <c r="D44" s="104"/>
      <c r="E44" s="104">
        <v>8723.39</v>
      </c>
      <c r="F44" s="110">
        <f t="shared" si="1"/>
        <v>22.52159309330824</v>
      </c>
      <c r="G44" s="109" t="str">
        <f t="shared" si="2"/>
        <v>-</v>
      </c>
      <c r="H44" s="80"/>
    </row>
    <row r="45" spans="1:8" ht="7.5" customHeight="1" x14ac:dyDescent="0.25">
      <c r="A45" s="48"/>
      <c r="B45" s="104"/>
      <c r="C45" s="104"/>
      <c r="D45" s="104"/>
      <c r="E45" s="104"/>
      <c r="F45" s="110"/>
      <c r="G45" s="109"/>
      <c r="H45" s="80"/>
    </row>
    <row r="46" spans="1:8" ht="26.4" x14ac:dyDescent="0.25">
      <c r="A46" s="50" t="s">
        <v>206</v>
      </c>
      <c r="B46" s="103">
        <f>B47+B50</f>
        <v>24058.18</v>
      </c>
      <c r="C46" s="103">
        <v>26648</v>
      </c>
      <c r="D46" s="103">
        <v>26648</v>
      </c>
      <c r="E46" s="103">
        <v>17707.3</v>
      </c>
      <c r="F46" s="109">
        <f t="shared" si="1"/>
        <v>73.60199316822802</v>
      </c>
      <c r="G46" s="109">
        <f t="shared" si="2"/>
        <v>66.448889222455719</v>
      </c>
      <c r="H46" s="80"/>
    </row>
    <row r="47" spans="1:8" x14ac:dyDescent="0.25">
      <c r="A47" s="47" t="s">
        <v>16</v>
      </c>
      <c r="B47" s="103">
        <f>B48+B49</f>
        <v>23188.68</v>
      </c>
      <c r="C47" s="103"/>
      <c r="D47" s="103"/>
      <c r="E47" s="103">
        <v>17259.3</v>
      </c>
      <c r="F47" s="109">
        <f t="shared" si="1"/>
        <v>74.429851117010543</v>
      </c>
      <c r="G47" s="109" t="str">
        <f t="shared" si="2"/>
        <v>-</v>
      </c>
      <c r="H47" s="80"/>
    </row>
    <row r="48" spans="1:8" x14ac:dyDescent="0.25">
      <c r="A48" s="48" t="s">
        <v>228</v>
      </c>
      <c r="B48" s="22">
        <v>34.29</v>
      </c>
      <c r="C48" s="103"/>
      <c r="D48" s="103"/>
      <c r="E48" s="22">
        <v>99.62</v>
      </c>
      <c r="F48" s="109">
        <f t="shared" si="1"/>
        <v>290.52201808107321</v>
      </c>
      <c r="G48" s="109" t="str">
        <f t="shared" si="2"/>
        <v>-</v>
      </c>
      <c r="H48" s="80"/>
    </row>
    <row r="49" spans="1:8" x14ac:dyDescent="0.25">
      <c r="A49" s="48" t="s">
        <v>17</v>
      </c>
      <c r="B49" s="22">
        <v>23154.39</v>
      </c>
      <c r="C49" s="104"/>
      <c r="D49" s="104"/>
      <c r="E49" s="104">
        <v>17159.68</v>
      </c>
      <c r="F49" s="110">
        <f t="shared" si="1"/>
        <v>74.109834031473085</v>
      </c>
      <c r="G49" s="109" t="str">
        <f t="shared" si="2"/>
        <v>-</v>
      </c>
      <c r="H49" s="80"/>
    </row>
    <row r="50" spans="1:8" ht="26.4" x14ac:dyDescent="0.25">
      <c r="A50" s="47" t="s">
        <v>207</v>
      </c>
      <c r="B50" s="103">
        <f>B51+B52</f>
        <v>869.5</v>
      </c>
      <c r="C50" s="103"/>
      <c r="D50" s="103"/>
      <c r="E50" s="103">
        <v>448</v>
      </c>
      <c r="F50" s="109">
        <f t="shared" si="1"/>
        <v>51.523864289821745</v>
      </c>
      <c r="G50" s="109" t="str">
        <f t="shared" si="2"/>
        <v>-</v>
      </c>
      <c r="H50" s="80"/>
    </row>
    <row r="51" spans="1:8" x14ac:dyDescent="0.25">
      <c r="A51" s="48" t="s">
        <v>192</v>
      </c>
      <c r="B51" s="104">
        <v>869.5</v>
      </c>
      <c r="C51" s="104"/>
      <c r="D51" s="104"/>
      <c r="E51" s="22">
        <v>448</v>
      </c>
      <c r="F51" s="110">
        <f t="shared" si="1"/>
        <v>51.523864289821745</v>
      </c>
      <c r="G51" s="109" t="str">
        <f t="shared" si="2"/>
        <v>-</v>
      </c>
      <c r="H51" s="80"/>
    </row>
    <row r="52" spans="1:8" x14ac:dyDescent="0.25">
      <c r="A52" s="48" t="s">
        <v>208</v>
      </c>
      <c r="B52" s="22">
        <v>0</v>
      </c>
      <c r="C52" s="104"/>
      <c r="D52" s="104"/>
      <c r="E52" s="22">
        <v>0</v>
      </c>
      <c r="F52" s="110" t="str">
        <f t="shared" si="1"/>
        <v>-</v>
      </c>
      <c r="G52" s="109" t="str">
        <f t="shared" si="2"/>
        <v>-</v>
      </c>
      <c r="H52" s="80"/>
    </row>
    <row r="53" spans="1:8" x14ac:dyDescent="0.25">
      <c r="A53" s="48"/>
      <c r="B53" s="104"/>
      <c r="C53" s="104"/>
      <c r="D53" s="104"/>
      <c r="E53" s="104"/>
      <c r="F53" s="110"/>
      <c r="G53" s="109"/>
      <c r="H53" s="80"/>
    </row>
    <row r="54" spans="1:8" x14ac:dyDescent="0.25">
      <c r="A54" s="50" t="s">
        <v>229</v>
      </c>
      <c r="B54" s="105">
        <v>253947.02</v>
      </c>
      <c r="C54" s="103">
        <v>190114</v>
      </c>
      <c r="D54" s="103">
        <v>190114</v>
      </c>
      <c r="E54" s="105">
        <v>264947.21999999997</v>
      </c>
      <c r="F54" s="109">
        <f t="shared" si="1"/>
        <v>104.33169091726297</v>
      </c>
      <c r="G54" s="109">
        <f t="shared" si="2"/>
        <v>139.36228789042363</v>
      </c>
      <c r="H54" s="80"/>
    </row>
    <row r="55" spans="1:8" x14ac:dyDescent="0.25">
      <c r="A55" s="47" t="s">
        <v>250</v>
      </c>
      <c r="B55" s="103">
        <v>253947.02</v>
      </c>
      <c r="C55" s="103"/>
      <c r="D55" s="103"/>
      <c r="E55" s="103">
        <v>264947.21999999997</v>
      </c>
      <c r="F55" s="109">
        <f t="shared" si="1"/>
        <v>104.33169091726297</v>
      </c>
      <c r="G55" s="109" t="str">
        <f t="shared" si="2"/>
        <v>-</v>
      </c>
      <c r="H55" s="80"/>
    </row>
    <row r="56" spans="1:8" x14ac:dyDescent="0.25">
      <c r="A56" s="48" t="s">
        <v>251</v>
      </c>
      <c r="B56" s="104">
        <v>253947.02</v>
      </c>
      <c r="C56" s="103"/>
      <c r="D56" s="103"/>
      <c r="E56" s="104">
        <v>178238.07999999999</v>
      </c>
      <c r="F56" s="110">
        <f t="shared" si="1"/>
        <v>70.187112256721889</v>
      </c>
      <c r="G56" s="109" t="str">
        <f t="shared" si="2"/>
        <v>-</v>
      </c>
      <c r="H56" s="80"/>
    </row>
    <row r="57" spans="1:8" x14ac:dyDescent="0.25">
      <c r="A57" s="48" t="s">
        <v>252</v>
      </c>
      <c r="B57" s="22">
        <v>0</v>
      </c>
      <c r="C57" s="103"/>
      <c r="D57" s="103"/>
      <c r="E57" s="22">
        <v>86709.14</v>
      </c>
      <c r="F57" s="110" t="str">
        <f t="shared" si="1"/>
        <v>-</v>
      </c>
      <c r="G57" s="109" t="str">
        <f t="shared" si="2"/>
        <v>-</v>
      </c>
      <c r="H57" s="80"/>
    </row>
    <row r="58" spans="1:8" x14ac:dyDescent="0.25">
      <c r="A58" s="48" t="s">
        <v>253</v>
      </c>
      <c r="B58" s="22">
        <v>0</v>
      </c>
      <c r="C58" s="103"/>
      <c r="D58" s="103"/>
      <c r="E58" s="22">
        <v>0</v>
      </c>
      <c r="F58" s="110" t="str">
        <f t="shared" si="1"/>
        <v>-</v>
      </c>
      <c r="G58" s="109" t="str">
        <f t="shared" si="2"/>
        <v>-</v>
      </c>
      <c r="H58" s="80"/>
    </row>
    <row r="59" spans="1:8" x14ac:dyDescent="0.25">
      <c r="A59" s="48"/>
      <c r="B59" s="103"/>
      <c r="C59" s="103"/>
      <c r="D59" s="103"/>
      <c r="E59" s="103"/>
      <c r="F59" s="110"/>
      <c r="G59" s="109"/>
      <c r="H59" s="80"/>
    </row>
    <row r="60" spans="1:8" x14ac:dyDescent="0.25">
      <c r="A60" s="47" t="s">
        <v>230</v>
      </c>
      <c r="B60" s="103">
        <f>B61</f>
        <v>0</v>
      </c>
      <c r="C60" s="103"/>
      <c r="D60" s="103"/>
      <c r="E60" s="103">
        <f t="shared" ref="E60" si="6">E61</f>
        <v>0</v>
      </c>
      <c r="F60" s="110" t="str">
        <f t="shared" si="1"/>
        <v>-</v>
      </c>
      <c r="G60" s="109" t="str">
        <f t="shared" si="2"/>
        <v>-</v>
      </c>
      <c r="H60" s="80"/>
    </row>
    <row r="61" spans="1:8" x14ac:dyDescent="0.25">
      <c r="A61" s="48" t="s">
        <v>231</v>
      </c>
      <c r="B61" s="22">
        <v>0</v>
      </c>
      <c r="C61" s="104"/>
      <c r="D61" s="104"/>
      <c r="E61" s="22">
        <v>0</v>
      </c>
      <c r="F61" s="110" t="str">
        <f t="shared" si="1"/>
        <v>-</v>
      </c>
      <c r="G61" s="109" t="str">
        <f t="shared" si="2"/>
        <v>-</v>
      </c>
      <c r="H61" s="80"/>
    </row>
    <row r="62" spans="1:8" x14ac:dyDescent="0.25">
      <c r="A62" s="48"/>
      <c r="B62" s="104"/>
      <c r="C62" s="104"/>
      <c r="D62" s="104"/>
      <c r="E62" s="104"/>
      <c r="F62" s="110"/>
      <c r="G62" s="109"/>
      <c r="H62" s="80"/>
    </row>
    <row r="63" spans="1:8" x14ac:dyDescent="0.25">
      <c r="A63" s="50" t="s">
        <v>209</v>
      </c>
      <c r="B63" s="103">
        <f>B64</f>
        <v>0</v>
      </c>
      <c r="C63" s="99">
        <v>0</v>
      </c>
      <c r="D63" s="99">
        <v>0</v>
      </c>
      <c r="E63" s="103">
        <f t="shared" ref="E63:E64" si="7">E64</f>
        <v>0</v>
      </c>
      <c r="F63" s="109" t="str">
        <f t="shared" si="1"/>
        <v>-</v>
      </c>
      <c r="G63" s="109" t="str">
        <f t="shared" si="2"/>
        <v>-</v>
      </c>
      <c r="H63" s="80"/>
    </row>
    <row r="64" spans="1:8" x14ac:dyDescent="0.25">
      <c r="A64" s="47" t="s">
        <v>232</v>
      </c>
      <c r="B64" s="103">
        <f>B65</f>
        <v>0</v>
      </c>
      <c r="C64" s="103"/>
      <c r="D64" s="103"/>
      <c r="E64" s="103">
        <f t="shared" si="7"/>
        <v>0</v>
      </c>
      <c r="F64" s="109" t="str">
        <f t="shared" si="1"/>
        <v>-</v>
      </c>
      <c r="G64" s="109" t="str">
        <f t="shared" si="2"/>
        <v>-</v>
      </c>
      <c r="H64" s="80"/>
    </row>
    <row r="65" spans="1:8" x14ac:dyDescent="0.25">
      <c r="A65" s="48" t="s">
        <v>233</v>
      </c>
      <c r="B65" s="22">
        <v>0</v>
      </c>
      <c r="C65" s="104"/>
      <c r="D65" s="104"/>
      <c r="E65" s="22">
        <v>0</v>
      </c>
      <c r="F65" s="110" t="str">
        <f t="shared" si="1"/>
        <v>-</v>
      </c>
      <c r="G65" s="109" t="str">
        <f t="shared" si="2"/>
        <v>-</v>
      </c>
      <c r="H65" s="80"/>
    </row>
    <row r="66" spans="1:8" x14ac:dyDescent="0.25">
      <c r="A66" s="48"/>
      <c r="B66" s="104"/>
      <c r="C66" s="104"/>
      <c r="D66" s="104"/>
      <c r="E66" s="104"/>
      <c r="F66" s="110"/>
      <c r="G66" s="109"/>
      <c r="H66" s="80"/>
    </row>
    <row r="67" spans="1:8" x14ac:dyDescent="0.25">
      <c r="A67" s="48"/>
      <c r="B67" s="104"/>
      <c r="C67" s="104"/>
      <c r="D67" s="104"/>
      <c r="E67" s="104"/>
      <c r="F67" s="110"/>
      <c r="G67" s="109"/>
      <c r="H67" s="80"/>
    </row>
    <row r="68" spans="1:8" x14ac:dyDescent="0.25">
      <c r="A68" s="48"/>
      <c r="B68" s="104"/>
      <c r="C68" s="104"/>
      <c r="D68" s="104"/>
      <c r="E68" s="104"/>
      <c r="F68" s="110"/>
      <c r="G68" s="109"/>
      <c r="H68" s="80"/>
    </row>
    <row r="69" spans="1:8" x14ac:dyDescent="0.25">
      <c r="A69" s="7" t="s">
        <v>18</v>
      </c>
      <c r="B69" s="102">
        <f>B70</f>
        <v>140.16999999999999</v>
      </c>
      <c r="C69" s="102">
        <v>50</v>
      </c>
      <c r="D69" s="102">
        <v>50</v>
      </c>
      <c r="E69" s="102">
        <v>48.24</v>
      </c>
      <c r="F69" s="108">
        <f t="shared" si="1"/>
        <v>34.415352785902833</v>
      </c>
      <c r="G69" s="108">
        <f t="shared" si="2"/>
        <v>96.48</v>
      </c>
      <c r="H69" s="80"/>
    </row>
    <row r="70" spans="1:8" x14ac:dyDescent="0.25">
      <c r="A70" s="50" t="s">
        <v>200</v>
      </c>
      <c r="B70" s="103">
        <v>140.16999999999999</v>
      </c>
      <c r="C70" s="103">
        <v>50</v>
      </c>
      <c r="D70" s="103">
        <v>50</v>
      </c>
      <c r="E70" s="103">
        <v>48.24</v>
      </c>
      <c r="F70" s="109">
        <f t="shared" si="1"/>
        <v>34.415352785902833</v>
      </c>
      <c r="G70" s="109">
        <f t="shared" si="2"/>
        <v>96.48</v>
      </c>
      <c r="H70" s="80"/>
    </row>
    <row r="71" spans="1:8" x14ac:dyDescent="0.25">
      <c r="A71" s="47" t="s">
        <v>234</v>
      </c>
      <c r="B71" s="103">
        <v>140.16999999999999</v>
      </c>
      <c r="C71" s="103"/>
      <c r="D71" s="103"/>
      <c r="E71" s="103">
        <v>48.24</v>
      </c>
      <c r="F71" s="109">
        <f t="shared" si="1"/>
        <v>34.415352785902833</v>
      </c>
      <c r="G71" s="109" t="str">
        <f t="shared" si="2"/>
        <v>-</v>
      </c>
      <c r="H71" s="80"/>
    </row>
    <row r="72" spans="1:8" x14ac:dyDescent="0.25">
      <c r="A72" s="48" t="s">
        <v>235</v>
      </c>
      <c r="B72" s="22">
        <v>140.16999999999999</v>
      </c>
      <c r="C72" s="103"/>
      <c r="D72" s="103"/>
      <c r="E72" s="22">
        <v>48.24</v>
      </c>
      <c r="F72" s="109">
        <f t="shared" si="1"/>
        <v>34.415352785902833</v>
      </c>
      <c r="G72" s="109" t="str">
        <f t="shared" si="2"/>
        <v>-</v>
      </c>
      <c r="H72" s="80"/>
    </row>
    <row r="73" spans="1:8" x14ac:dyDescent="0.25">
      <c r="A73" s="47" t="s">
        <v>201</v>
      </c>
      <c r="B73" s="103">
        <f>SUM(B74:B76)</f>
        <v>0</v>
      </c>
      <c r="C73" s="103"/>
      <c r="D73" s="103"/>
      <c r="E73" s="103">
        <f t="shared" ref="E73" si="8">SUM(E74:E76)</f>
        <v>0</v>
      </c>
      <c r="F73" s="109" t="str">
        <f t="shared" si="1"/>
        <v>-</v>
      </c>
      <c r="G73" s="109" t="str">
        <f t="shared" si="2"/>
        <v>-</v>
      </c>
      <c r="H73" s="80"/>
    </row>
    <row r="74" spans="1:8" x14ac:dyDescent="0.25">
      <c r="A74" s="48" t="s">
        <v>202</v>
      </c>
      <c r="B74" s="22">
        <v>0</v>
      </c>
      <c r="C74" s="104"/>
      <c r="D74" s="104"/>
      <c r="E74" s="22">
        <v>0</v>
      </c>
      <c r="F74" s="110" t="str">
        <f t="shared" si="1"/>
        <v>-</v>
      </c>
      <c r="G74" s="109" t="str">
        <f t="shared" si="2"/>
        <v>-</v>
      </c>
      <c r="H74" s="80"/>
    </row>
    <row r="75" spans="1:8" x14ac:dyDescent="0.25">
      <c r="A75" s="48" t="s">
        <v>203</v>
      </c>
      <c r="B75" s="22">
        <v>0</v>
      </c>
      <c r="C75" s="104"/>
      <c r="D75" s="104"/>
      <c r="E75" s="22">
        <v>0</v>
      </c>
      <c r="F75" s="110" t="str">
        <f t="shared" si="1"/>
        <v>-</v>
      </c>
      <c r="G75" s="109" t="str">
        <f t="shared" si="2"/>
        <v>-</v>
      </c>
      <c r="H75" s="80"/>
    </row>
    <row r="76" spans="1:8" x14ac:dyDescent="0.25">
      <c r="A76" s="48" t="s">
        <v>236</v>
      </c>
      <c r="B76" s="22">
        <v>0</v>
      </c>
      <c r="C76" s="104"/>
      <c r="D76" s="104"/>
      <c r="E76" s="22">
        <v>0</v>
      </c>
      <c r="F76" s="110" t="str">
        <f t="shared" ref="F76:F81" si="9">IFERROR(E76/B76*100,"-")</f>
        <v>-</v>
      </c>
      <c r="G76" s="109" t="str">
        <f t="shared" ref="G76:G81" si="10">IFERROR(E76/D76*100,"-")</f>
        <v>-</v>
      </c>
      <c r="H76" s="80"/>
    </row>
    <row r="77" spans="1:8" x14ac:dyDescent="0.25">
      <c r="A77" s="47" t="s">
        <v>237</v>
      </c>
      <c r="B77" s="103">
        <v>0</v>
      </c>
      <c r="C77" s="103"/>
      <c r="D77" s="103"/>
      <c r="E77" s="103">
        <f t="shared" ref="E77" si="11">E78</f>
        <v>0</v>
      </c>
      <c r="F77" s="110" t="str">
        <f t="shared" si="9"/>
        <v>-</v>
      </c>
      <c r="G77" s="109" t="str">
        <f t="shared" si="10"/>
        <v>-</v>
      </c>
      <c r="H77" s="80"/>
    </row>
    <row r="78" spans="1:8" x14ac:dyDescent="0.25">
      <c r="A78" s="48" t="s">
        <v>238</v>
      </c>
      <c r="B78" s="22">
        <v>0</v>
      </c>
      <c r="C78" s="104"/>
      <c r="D78" s="104"/>
      <c r="E78" s="22">
        <v>0</v>
      </c>
      <c r="F78" s="110" t="str">
        <f t="shared" si="9"/>
        <v>-</v>
      </c>
      <c r="G78" s="109" t="str">
        <f t="shared" si="10"/>
        <v>-</v>
      </c>
      <c r="H78" s="80"/>
    </row>
    <row r="79" spans="1:8" x14ac:dyDescent="0.25">
      <c r="A79" s="48"/>
      <c r="B79" s="104"/>
      <c r="C79" s="104"/>
      <c r="D79" s="104"/>
      <c r="E79" s="104"/>
      <c r="F79" s="110"/>
      <c r="G79" s="109"/>
      <c r="H79" s="80"/>
    </row>
    <row r="80" spans="1:8" x14ac:dyDescent="0.25">
      <c r="A80" s="48"/>
      <c r="B80" s="104"/>
      <c r="C80" s="104"/>
      <c r="D80" s="104"/>
      <c r="E80" s="104"/>
      <c r="F80" s="110"/>
      <c r="G80" s="110"/>
      <c r="H80" s="80"/>
    </row>
    <row r="81" spans="1:8" x14ac:dyDescent="0.25">
      <c r="A81" s="56" t="s">
        <v>19</v>
      </c>
      <c r="B81" s="106">
        <f>B11+B69</f>
        <v>2101422.4799999995</v>
      </c>
      <c r="C81" s="106">
        <f t="shared" ref="C81:E81" si="12">C11+C69</f>
        <v>2098420</v>
      </c>
      <c r="D81" s="106">
        <f t="shared" si="12"/>
        <v>2098420</v>
      </c>
      <c r="E81" s="106">
        <f t="shared" si="12"/>
        <v>2222322.2999999998</v>
      </c>
      <c r="F81" s="92">
        <f t="shared" si="9"/>
        <v>105.75323720720834</v>
      </c>
      <c r="G81" s="92">
        <f t="shared" si="10"/>
        <v>105.90455199626385</v>
      </c>
      <c r="H81" s="80"/>
    </row>
    <row r="82" spans="1:8" x14ac:dyDescent="0.25">
      <c r="A82" s="50"/>
      <c r="B82" s="107"/>
      <c r="C82" s="107"/>
      <c r="D82" s="107"/>
      <c r="E82" s="107"/>
      <c r="F82" s="111"/>
      <c r="G82" s="112"/>
      <c r="H82" s="80"/>
    </row>
    <row r="83" spans="1:8" x14ac:dyDescent="0.25">
      <c r="A83" s="50"/>
      <c r="B83" s="107"/>
      <c r="C83" s="107"/>
      <c r="D83" s="107"/>
      <c r="E83" s="107"/>
      <c r="F83" s="111"/>
      <c r="G83" s="112"/>
      <c r="H83" s="80"/>
    </row>
    <row r="84" spans="1:8" x14ac:dyDescent="0.25">
      <c r="A84" s="50"/>
      <c r="B84" s="107"/>
      <c r="C84" s="107"/>
      <c r="D84" s="107"/>
      <c r="E84" s="107"/>
      <c r="F84" s="111"/>
      <c r="G84" s="112"/>
      <c r="H84" s="80"/>
    </row>
    <row r="85" spans="1:8" x14ac:dyDescent="0.25">
      <c r="A85" s="50"/>
      <c r="B85" s="107"/>
      <c r="C85" s="107"/>
      <c r="D85" s="107"/>
      <c r="E85" s="107"/>
      <c r="F85" s="111"/>
      <c r="G85" s="112"/>
      <c r="H85" s="80"/>
    </row>
    <row r="86" spans="1:8" x14ac:dyDescent="0.25">
      <c r="A86" s="50"/>
      <c r="B86" s="107"/>
      <c r="C86" s="107"/>
      <c r="D86" s="107"/>
      <c r="E86" s="107"/>
      <c r="F86" s="111"/>
      <c r="G86" s="112"/>
      <c r="H86" s="80"/>
    </row>
    <row r="87" spans="1:8" x14ac:dyDescent="0.25">
      <c r="A87" s="50"/>
      <c r="B87" s="107"/>
      <c r="C87" s="107"/>
      <c r="D87" s="107"/>
      <c r="E87" s="107"/>
      <c r="F87" s="111"/>
      <c r="G87" s="112"/>
      <c r="H87" s="80"/>
    </row>
    <row r="88" spans="1:8" x14ac:dyDescent="0.25">
      <c r="A88" s="50"/>
      <c r="B88" s="107"/>
      <c r="C88" s="107"/>
      <c r="D88" s="107"/>
      <c r="E88" s="107"/>
      <c r="F88" s="111"/>
      <c r="G88" s="112"/>
      <c r="H88" s="80"/>
    </row>
    <row r="89" spans="1:8" x14ac:dyDescent="0.25">
      <c r="A89" s="50"/>
      <c r="B89" s="107"/>
      <c r="C89" s="107"/>
      <c r="D89" s="107"/>
      <c r="E89" s="107"/>
      <c r="F89" s="111"/>
      <c r="G89" s="112"/>
      <c r="H89" s="80"/>
    </row>
    <row r="90" spans="1:8" x14ac:dyDescent="0.25">
      <c r="A90" s="50"/>
      <c r="B90" s="107"/>
      <c r="C90" s="107"/>
      <c r="D90" s="107"/>
      <c r="E90" s="107"/>
      <c r="F90" s="111"/>
      <c r="G90" s="112"/>
      <c r="H90" s="80"/>
    </row>
    <row r="91" spans="1:8" x14ac:dyDescent="0.25">
      <c r="A91" s="50"/>
      <c r="B91" s="107"/>
      <c r="C91" s="107"/>
      <c r="D91" s="107"/>
      <c r="E91" s="107"/>
      <c r="F91" s="111"/>
      <c r="G91" s="112"/>
      <c r="H91" s="80"/>
    </row>
    <row r="92" spans="1:8" x14ac:dyDescent="0.25">
      <c r="A92" s="50"/>
      <c r="B92" s="107"/>
      <c r="C92" s="107"/>
      <c r="D92" s="107"/>
      <c r="E92" s="107"/>
      <c r="F92" s="111"/>
      <c r="G92" s="112"/>
      <c r="H92" s="80"/>
    </row>
    <row r="93" spans="1:8" x14ac:dyDescent="0.25">
      <c r="A93" s="50"/>
      <c r="B93" s="107"/>
      <c r="C93" s="107"/>
      <c r="D93" s="107"/>
      <c r="E93" s="107"/>
      <c r="F93" s="111"/>
      <c r="G93" s="112"/>
      <c r="H93" s="80"/>
    </row>
    <row r="94" spans="1:8" x14ac:dyDescent="0.25">
      <c r="A94" s="50"/>
      <c r="B94" s="107"/>
      <c r="C94" s="107"/>
      <c r="D94" s="107"/>
      <c r="E94" s="107"/>
      <c r="F94" s="111"/>
      <c r="G94" s="112"/>
      <c r="H94" s="80"/>
    </row>
    <row r="95" spans="1:8" x14ac:dyDescent="0.25">
      <c r="A95" s="50"/>
      <c r="B95" s="107"/>
      <c r="C95" s="107"/>
      <c r="D95" s="107"/>
      <c r="E95" s="107"/>
      <c r="F95" s="111"/>
      <c r="G95" s="112"/>
      <c r="H95" s="80"/>
    </row>
    <row r="96" spans="1:8" x14ac:dyDescent="0.25">
      <c r="A96" s="7" t="s">
        <v>20</v>
      </c>
      <c r="B96" s="102">
        <f>B97+B110+B144+B154+B158+B163</f>
        <v>1995042.19</v>
      </c>
      <c r="C96" s="102">
        <f t="shared" ref="C96:D96" si="13">C97+C110+C144+C154+C158+C163</f>
        <v>2071939</v>
      </c>
      <c r="D96" s="102">
        <f t="shared" si="13"/>
        <v>2071939</v>
      </c>
      <c r="E96" s="102">
        <f>E97+E110+E144+E154+E158+E163+I114</f>
        <v>2294990.6</v>
      </c>
      <c r="F96" s="108">
        <f t="shared" ref="F96:F159" si="14">IFERROR(E96/B96*100,"-")</f>
        <v>115.03469006838398</v>
      </c>
      <c r="G96" s="108">
        <f t="shared" ref="G96:G159" si="15">IFERROR(E96/D96*100,"-")</f>
        <v>110.76535554376844</v>
      </c>
      <c r="H96" s="80"/>
    </row>
    <row r="97" spans="1:8" s="5" customFormat="1" x14ac:dyDescent="0.25">
      <c r="A97" s="50" t="s">
        <v>21</v>
      </c>
      <c r="B97" s="103">
        <v>1767851.74</v>
      </c>
      <c r="C97" s="103">
        <v>1856421</v>
      </c>
      <c r="D97" s="103">
        <v>1856421</v>
      </c>
      <c r="E97" s="103">
        <v>2083997.13</v>
      </c>
      <c r="F97" s="109">
        <f t="shared" si="14"/>
        <v>117.88302620897385</v>
      </c>
      <c r="G97" s="109">
        <f t="shared" si="15"/>
        <v>112.25886423392106</v>
      </c>
      <c r="H97" s="80"/>
    </row>
    <row r="98" spans="1:8" s="5" customFormat="1" x14ac:dyDescent="0.25">
      <c r="A98" s="47" t="s">
        <v>22</v>
      </c>
      <c r="B98" s="103">
        <v>1469629.54</v>
      </c>
      <c r="C98" s="103"/>
      <c r="D98" s="103"/>
      <c r="E98" s="103">
        <v>1705404</v>
      </c>
      <c r="F98" s="109">
        <f t="shared" si="14"/>
        <v>116.04312199658153</v>
      </c>
      <c r="G98" s="109" t="str">
        <f t="shared" si="15"/>
        <v>-</v>
      </c>
      <c r="H98" s="80"/>
    </row>
    <row r="99" spans="1:8" s="5" customFormat="1" x14ac:dyDescent="0.25">
      <c r="A99" s="48" t="s">
        <v>23</v>
      </c>
      <c r="B99" s="104">
        <v>1407777.27</v>
      </c>
      <c r="C99" s="104"/>
      <c r="D99" s="104"/>
      <c r="E99" s="104">
        <v>1671396.07</v>
      </c>
      <c r="F99" s="110">
        <f t="shared" si="14"/>
        <v>118.72588836442857</v>
      </c>
      <c r="G99" s="109" t="str">
        <f t="shared" si="15"/>
        <v>-</v>
      </c>
      <c r="H99" s="80"/>
    </row>
    <row r="100" spans="1:8" s="5" customFormat="1" x14ac:dyDescent="0.25">
      <c r="A100" s="48" t="s">
        <v>239</v>
      </c>
      <c r="B100" s="22">
        <v>61852.27</v>
      </c>
      <c r="C100" s="104"/>
      <c r="D100" s="104"/>
      <c r="E100" s="22">
        <v>34007.93</v>
      </c>
      <c r="F100" s="110">
        <f t="shared" si="14"/>
        <v>54.982509130222709</v>
      </c>
      <c r="G100" s="109" t="str">
        <f t="shared" si="15"/>
        <v>-</v>
      </c>
      <c r="H100" s="80"/>
    </row>
    <row r="101" spans="1:8" x14ac:dyDescent="0.25">
      <c r="A101" s="48" t="s">
        <v>144</v>
      </c>
      <c r="B101" s="104">
        <v>0</v>
      </c>
      <c r="C101" s="104"/>
      <c r="D101" s="104"/>
      <c r="E101" s="104">
        <v>0</v>
      </c>
      <c r="F101" s="110" t="str">
        <f t="shared" si="14"/>
        <v>-</v>
      </c>
      <c r="G101" s="109" t="str">
        <f t="shared" si="15"/>
        <v>-</v>
      </c>
      <c r="H101" s="80"/>
    </row>
    <row r="102" spans="1:8" x14ac:dyDescent="0.25">
      <c r="A102" s="48" t="s">
        <v>240</v>
      </c>
      <c r="B102" s="104">
        <v>0</v>
      </c>
      <c r="C102" s="104"/>
      <c r="D102" s="104"/>
      <c r="E102" s="104">
        <v>0</v>
      </c>
      <c r="F102" s="110" t="str">
        <f t="shared" si="14"/>
        <v>-</v>
      </c>
      <c r="G102" s="109" t="str">
        <f t="shared" si="15"/>
        <v>-</v>
      </c>
      <c r="H102" s="80"/>
    </row>
    <row r="103" spans="1:8" x14ac:dyDescent="0.25">
      <c r="A103" s="47" t="s">
        <v>24</v>
      </c>
      <c r="B103" s="103">
        <v>62743.98</v>
      </c>
      <c r="C103" s="103"/>
      <c r="D103" s="103"/>
      <c r="E103" s="103">
        <v>65191.46</v>
      </c>
      <c r="F103" s="109">
        <f t="shared" si="14"/>
        <v>103.90074075632434</v>
      </c>
      <c r="G103" s="109" t="str">
        <f t="shared" si="15"/>
        <v>-</v>
      </c>
      <c r="H103" s="80"/>
    </row>
    <row r="104" spans="1:8" x14ac:dyDescent="0.25">
      <c r="A104" s="48" t="s">
        <v>25</v>
      </c>
      <c r="B104" s="104">
        <v>62743.98</v>
      </c>
      <c r="C104" s="104"/>
      <c r="D104" s="104"/>
      <c r="E104" s="104">
        <v>65191.46</v>
      </c>
      <c r="F104" s="110">
        <f t="shared" si="14"/>
        <v>103.90074075632434</v>
      </c>
      <c r="G104" s="109" t="str">
        <f t="shared" si="15"/>
        <v>-</v>
      </c>
      <c r="H104" s="80"/>
    </row>
    <row r="105" spans="1:8" x14ac:dyDescent="0.25">
      <c r="A105" s="47" t="s">
        <v>26</v>
      </c>
      <c r="B105" s="103">
        <v>235478.22</v>
      </c>
      <c r="C105" s="103"/>
      <c r="D105" s="103"/>
      <c r="E105" s="103">
        <v>313401.67</v>
      </c>
      <c r="F105" s="109">
        <f t="shared" si="14"/>
        <v>133.09157424410631</v>
      </c>
      <c r="G105" s="109" t="str">
        <f t="shared" si="15"/>
        <v>-</v>
      </c>
      <c r="H105" s="80"/>
    </row>
    <row r="106" spans="1:8" x14ac:dyDescent="0.25">
      <c r="A106" s="48" t="s">
        <v>145</v>
      </c>
      <c r="B106" s="22">
        <v>0</v>
      </c>
      <c r="C106" s="104"/>
      <c r="D106" s="104"/>
      <c r="E106" s="22">
        <v>0</v>
      </c>
      <c r="F106" s="110" t="str">
        <f t="shared" si="14"/>
        <v>-</v>
      </c>
      <c r="G106" s="109" t="str">
        <f t="shared" si="15"/>
        <v>-</v>
      </c>
      <c r="H106" s="80"/>
    </row>
    <row r="107" spans="1:8" x14ac:dyDescent="0.25">
      <c r="A107" s="48" t="s">
        <v>27</v>
      </c>
      <c r="B107" s="104">
        <v>235478.22</v>
      </c>
      <c r="C107" s="104"/>
      <c r="D107" s="104"/>
      <c r="E107" s="104">
        <v>313401.67</v>
      </c>
      <c r="F107" s="110">
        <f t="shared" si="14"/>
        <v>133.09157424410631</v>
      </c>
      <c r="G107" s="109" t="str">
        <f t="shared" si="15"/>
        <v>-</v>
      </c>
      <c r="H107" s="80"/>
    </row>
    <row r="108" spans="1:8" x14ac:dyDescent="0.25">
      <c r="A108" s="48" t="s">
        <v>210</v>
      </c>
      <c r="B108" s="104">
        <v>0</v>
      </c>
      <c r="C108" s="104"/>
      <c r="D108" s="104"/>
      <c r="E108" s="104">
        <v>0</v>
      </c>
      <c r="F108" s="110" t="str">
        <f t="shared" si="14"/>
        <v>-</v>
      </c>
      <c r="G108" s="109" t="str">
        <f t="shared" si="15"/>
        <v>-</v>
      </c>
      <c r="H108" s="80"/>
    </row>
    <row r="109" spans="1:8" ht="5.25" customHeight="1" x14ac:dyDescent="0.25">
      <c r="A109" s="48"/>
      <c r="B109" s="104"/>
      <c r="C109" s="104"/>
      <c r="D109" s="104"/>
      <c r="E109" s="104"/>
      <c r="F109" s="110"/>
      <c r="G109" s="109"/>
      <c r="H109" s="80"/>
    </row>
    <row r="110" spans="1:8" x14ac:dyDescent="0.25">
      <c r="A110" s="50" t="s">
        <v>28</v>
      </c>
      <c r="B110" s="103">
        <v>223905.24</v>
      </c>
      <c r="C110" s="103">
        <v>212278</v>
      </c>
      <c r="D110" s="103">
        <v>212278</v>
      </c>
      <c r="E110" s="103">
        <v>208290.64</v>
      </c>
      <c r="F110" s="109">
        <f t="shared" si="14"/>
        <v>93.026246281685957</v>
      </c>
      <c r="G110" s="109">
        <f t="shared" si="15"/>
        <v>98.121632953014455</v>
      </c>
      <c r="H110" s="80"/>
    </row>
    <row r="111" spans="1:8" x14ac:dyDescent="0.25">
      <c r="A111" s="47" t="s">
        <v>29</v>
      </c>
      <c r="B111" s="103">
        <v>63128.51</v>
      </c>
      <c r="C111" s="103"/>
      <c r="D111" s="103"/>
      <c r="E111" s="103">
        <v>58439.96</v>
      </c>
      <c r="F111" s="109">
        <f t="shared" si="14"/>
        <v>92.573007029628911</v>
      </c>
      <c r="G111" s="109" t="str">
        <f t="shared" si="15"/>
        <v>-</v>
      </c>
      <c r="H111" s="80"/>
    </row>
    <row r="112" spans="1:8" x14ac:dyDescent="0.25">
      <c r="A112" s="48" t="s">
        <v>30</v>
      </c>
      <c r="B112" s="104">
        <v>20189.560000000001</v>
      </c>
      <c r="C112" s="104"/>
      <c r="D112" s="104"/>
      <c r="E112" s="104">
        <v>15581.59</v>
      </c>
      <c r="F112" s="110">
        <f t="shared" si="14"/>
        <v>77.176471404032583</v>
      </c>
      <c r="G112" s="109" t="str">
        <f t="shared" si="15"/>
        <v>-</v>
      </c>
      <c r="H112" s="80"/>
    </row>
    <row r="113" spans="1:8" x14ac:dyDescent="0.25">
      <c r="A113" s="48" t="s">
        <v>31</v>
      </c>
      <c r="B113" s="104">
        <v>42536.04</v>
      </c>
      <c r="C113" s="104"/>
      <c r="D113" s="104"/>
      <c r="E113" s="104">
        <v>41318.370000000003</v>
      </c>
      <c r="F113" s="110">
        <f t="shared" si="14"/>
        <v>97.137321668871863</v>
      </c>
      <c r="G113" s="109" t="str">
        <f t="shared" si="15"/>
        <v>-</v>
      </c>
      <c r="H113" s="80"/>
    </row>
    <row r="114" spans="1:8" x14ac:dyDescent="0.25">
      <c r="A114" s="48" t="s">
        <v>32</v>
      </c>
      <c r="B114" s="104">
        <v>402.91</v>
      </c>
      <c r="C114" s="104"/>
      <c r="D114" s="104"/>
      <c r="E114" s="104">
        <v>1540</v>
      </c>
      <c r="F114" s="110">
        <f t="shared" si="14"/>
        <v>382.21935419820801</v>
      </c>
      <c r="G114" s="109" t="str">
        <f t="shared" si="15"/>
        <v>-</v>
      </c>
      <c r="H114" s="80"/>
    </row>
    <row r="115" spans="1:8" x14ac:dyDescent="0.25">
      <c r="A115" s="48" t="s">
        <v>33</v>
      </c>
      <c r="B115" s="104">
        <v>0</v>
      </c>
      <c r="C115" s="104"/>
      <c r="D115" s="104"/>
      <c r="E115" s="104">
        <v>0</v>
      </c>
      <c r="F115" s="110" t="str">
        <f t="shared" si="14"/>
        <v>-</v>
      </c>
      <c r="G115" s="109" t="str">
        <f t="shared" si="15"/>
        <v>-</v>
      </c>
      <c r="H115" s="80"/>
    </row>
    <row r="116" spans="1:8" x14ac:dyDescent="0.25">
      <c r="A116" s="47" t="s">
        <v>34</v>
      </c>
      <c r="B116" s="103">
        <v>59055.56</v>
      </c>
      <c r="C116" s="103"/>
      <c r="D116" s="103"/>
      <c r="E116" s="103">
        <v>58330.28</v>
      </c>
      <c r="F116" s="109">
        <f t="shared" si="14"/>
        <v>98.771868389699463</v>
      </c>
      <c r="G116" s="109" t="str">
        <f t="shared" si="15"/>
        <v>-</v>
      </c>
      <c r="H116" s="80"/>
    </row>
    <row r="117" spans="1:8" x14ac:dyDescent="0.25">
      <c r="A117" s="48" t="s">
        <v>35</v>
      </c>
      <c r="B117" s="104">
        <v>19792.2</v>
      </c>
      <c r="C117" s="104"/>
      <c r="D117" s="104"/>
      <c r="E117" s="104">
        <v>14857.45</v>
      </c>
      <c r="F117" s="110">
        <f t="shared" si="14"/>
        <v>75.067198189185632</v>
      </c>
      <c r="G117" s="109" t="str">
        <f t="shared" si="15"/>
        <v>-</v>
      </c>
      <c r="H117" s="80"/>
    </row>
    <row r="118" spans="1:8" x14ac:dyDescent="0.25">
      <c r="A118" s="48" t="s">
        <v>36</v>
      </c>
      <c r="B118" s="104">
        <v>11247.34</v>
      </c>
      <c r="C118" s="104"/>
      <c r="D118" s="104"/>
      <c r="E118" s="104">
        <v>8797.6299999999992</v>
      </c>
      <c r="F118" s="110">
        <f t="shared" si="14"/>
        <v>78.219650157281635</v>
      </c>
      <c r="G118" s="109" t="str">
        <f t="shared" si="15"/>
        <v>-</v>
      </c>
      <c r="H118" s="80"/>
    </row>
    <row r="119" spans="1:8" x14ac:dyDescent="0.25">
      <c r="A119" s="48" t="s">
        <v>37</v>
      </c>
      <c r="B119" s="104">
        <v>24328.3</v>
      </c>
      <c r="C119" s="104"/>
      <c r="D119" s="104"/>
      <c r="E119" s="104">
        <v>30734.82</v>
      </c>
      <c r="F119" s="110">
        <f t="shared" si="14"/>
        <v>126.33361147305813</v>
      </c>
      <c r="G119" s="109" t="str">
        <f t="shared" si="15"/>
        <v>-</v>
      </c>
      <c r="H119" s="80"/>
    </row>
    <row r="120" spans="1:8" x14ac:dyDescent="0.25">
      <c r="A120" s="48" t="s">
        <v>38</v>
      </c>
      <c r="B120" s="104">
        <v>1091.8499999999999</v>
      </c>
      <c r="C120" s="104"/>
      <c r="D120" s="104"/>
      <c r="E120" s="104">
        <v>1960.39</v>
      </c>
      <c r="F120" s="110">
        <f t="shared" si="14"/>
        <v>179.54755689884144</v>
      </c>
      <c r="G120" s="109" t="str">
        <f t="shared" si="15"/>
        <v>-</v>
      </c>
      <c r="H120" s="80"/>
    </row>
    <row r="121" spans="1:8" x14ac:dyDescent="0.25">
      <c r="A121" s="48" t="s">
        <v>39</v>
      </c>
      <c r="B121" s="104">
        <v>731.46</v>
      </c>
      <c r="C121" s="104"/>
      <c r="D121" s="104"/>
      <c r="E121" s="104">
        <v>1704.99</v>
      </c>
      <c r="F121" s="110">
        <f t="shared" si="14"/>
        <v>233.09408580100074</v>
      </c>
      <c r="G121" s="109" t="str">
        <f t="shared" si="15"/>
        <v>-</v>
      </c>
      <c r="H121" s="80"/>
    </row>
    <row r="122" spans="1:8" x14ac:dyDescent="0.25">
      <c r="A122" s="48" t="s">
        <v>40</v>
      </c>
      <c r="B122" s="104">
        <v>1864.41</v>
      </c>
      <c r="C122" s="104"/>
      <c r="D122" s="104"/>
      <c r="E122" s="104">
        <v>275</v>
      </c>
      <c r="F122" s="110">
        <f t="shared" si="14"/>
        <v>14.749974522771279</v>
      </c>
      <c r="G122" s="109" t="str">
        <f t="shared" si="15"/>
        <v>-</v>
      </c>
      <c r="H122" s="80"/>
    </row>
    <row r="123" spans="1:8" x14ac:dyDescent="0.25">
      <c r="A123" s="47" t="s">
        <v>41</v>
      </c>
      <c r="B123" s="103">
        <v>67061.259999999995</v>
      </c>
      <c r="C123" s="103"/>
      <c r="D123" s="103"/>
      <c r="E123" s="103">
        <v>79141.759999999995</v>
      </c>
      <c r="F123" s="109">
        <f t="shared" si="14"/>
        <v>118.01412618850287</v>
      </c>
      <c r="G123" s="109" t="str">
        <f t="shared" si="15"/>
        <v>-</v>
      </c>
      <c r="H123" s="80"/>
    </row>
    <row r="124" spans="1:8" x14ac:dyDescent="0.25">
      <c r="A124" s="48" t="s">
        <v>42</v>
      </c>
      <c r="B124" s="104">
        <v>3917.95</v>
      </c>
      <c r="C124" s="104"/>
      <c r="D124" s="104"/>
      <c r="E124" s="104">
        <v>7829.84</v>
      </c>
      <c r="F124" s="110">
        <f t="shared" si="14"/>
        <v>199.8453272757437</v>
      </c>
      <c r="G124" s="109" t="str">
        <f t="shared" si="15"/>
        <v>-</v>
      </c>
      <c r="H124" s="80"/>
    </row>
    <row r="125" spans="1:8" x14ac:dyDescent="0.25">
      <c r="A125" s="48" t="s">
        <v>43</v>
      </c>
      <c r="B125" s="104">
        <v>15044.91</v>
      </c>
      <c r="C125" s="104"/>
      <c r="D125" s="104"/>
      <c r="E125" s="104">
        <v>22429.16</v>
      </c>
      <c r="F125" s="110">
        <f t="shared" si="14"/>
        <v>149.0813836706235</v>
      </c>
      <c r="G125" s="109" t="str">
        <f t="shared" si="15"/>
        <v>-</v>
      </c>
      <c r="H125" s="80"/>
    </row>
    <row r="126" spans="1:8" x14ac:dyDescent="0.25">
      <c r="A126" s="48" t="s">
        <v>44</v>
      </c>
      <c r="B126" s="104">
        <v>2866.33</v>
      </c>
      <c r="C126" s="104"/>
      <c r="D126" s="104"/>
      <c r="E126" s="104">
        <v>3750.87</v>
      </c>
      <c r="F126" s="110">
        <f t="shared" si="14"/>
        <v>130.85967072877162</v>
      </c>
      <c r="G126" s="109" t="str">
        <f t="shared" si="15"/>
        <v>-</v>
      </c>
      <c r="H126" s="80"/>
    </row>
    <row r="127" spans="1:8" x14ac:dyDescent="0.25">
      <c r="A127" s="48" t="s">
        <v>45</v>
      </c>
      <c r="B127" s="104">
        <v>9209.8700000000008</v>
      </c>
      <c r="C127" s="104"/>
      <c r="D127" s="104"/>
      <c r="E127" s="104">
        <v>7575.42</v>
      </c>
      <c r="F127" s="110">
        <f t="shared" si="14"/>
        <v>82.253278276457749</v>
      </c>
      <c r="G127" s="109" t="str">
        <f t="shared" si="15"/>
        <v>-</v>
      </c>
      <c r="H127" s="80"/>
    </row>
    <row r="128" spans="1:8" x14ac:dyDescent="0.25">
      <c r="A128" s="48" t="s">
        <v>46</v>
      </c>
      <c r="B128" s="104">
        <v>45</v>
      </c>
      <c r="C128" s="104"/>
      <c r="D128" s="104"/>
      <c r="E128" s="104">
        <v>0</v>
      </c>
      <c r="F128" s="110">
        <f t="shared" si="14"/>
        <v>0</v>
      </c>
      <c r="G128" s="109" t="str">
        <f t="shared" si="15"/>
        <v>-</v>
      </c>
      <c r="H128" s="80"/>
    </row>
    <row r="129" spans="1:8" x14ac:dyDescent="0.25">
      <c r="A129" s="48" t="s">
        <v>47</v>
      </c>
      <c r="B129" s="104">
        <v>4170.03</v>
      </c>
      <c r="C129" s="104"/>
      <c r="D129" s="104"/>
      <c r="E129" s="104">
        <v>5021</v>
      </c>
      <c r="F129" s="110">
        <f t="shared" si="14"/>
        <v>120.4068076248852</v>
      </c>
      <c r="G129" s="109" t="str">
        <f t="shared" si="15"/>
        <v>-</v>
      </c>
      <c r="H129" s="80"/>
    </row>
    <row r="130" spans="1:8" x14ac:dyDescent="0.25">
      <c r="A130" s="48" t="s">
        <v>48</v>
      </c>
      <c r="B130" s="104">
        <v>8816.7800000000007</v>
      </c>
      <c r="C130" s="104"/>
      <c r="D130" s="104"/>
      <c r="E130" s="104">
        <v>20288.73</v>
      </c>
      <c r="F130" s="110">
        <f t="shared" si="14"/>
        <v>230.11496260539559</v>
      </c>
      <c r="G130" s="109" t="str">
        <f t="shared" si="15"/>
        <v>-</v>
      </c>
      <c r="H130" s="80"/>
    </row>
    <row r="131" spans="1:8" x14ac:dyDescent="0.25">
      <c r="A131" s="48" t="s">
        <v>49</v>
      </c>
      <c r="B131" s="104">
        <v>2902.45</v>
      </c>
      <c r="C131" s="104"/>
      <c r="D131" s="104"/>
      <c r="E131" s="104">
        <v>4105.82</v>
      </c>
      <c r="F131" s="110">
        <f t="shared" si="14"/>
        <v>141.46049027545692</v>
      </c>
      <c r="G131" s="109" t="str">
        <f t="shared" si="15"/>
        <v>-</v>
      </c>
      <c r="H131" s="80"/>
    </row>
    <row r="132" spans="1:8" x14ac:dyDescent="0.25">
      <c r="A132" s="48" t="s">
        <v>50</v>
      </c>
      <c r="B132" s="104">
        <v>20087.939999999999</v>
      </c>
      <c r="C132" s="104"/>
      <c r="D132" s="104"/>
      <c r="E132" s="104">
        <v>8140.92</v>
      </c>
      <c r="F132" s="110">
        <f t="shared" si="14"/>
        <v>40.526405395476097</v>
      </c>
      <c r="G132" s="109" t="str">
        <f t="shared" si="15"/>
        <v>-</v>
      </c>
      <c r="H132" s="80"/>
    </row>
    <row r="133" spans="1:8" x14ac:dyDescent="0.25">
      <c r="A133" s="94" t="s">
        <v>51</v>
      </c>
      <c r="B133" s="103">
        <v>5092.43</v>
      </c>
      <c r="C133" s="103"/>
      <c r="D133" s="103"/>
      <c r="E133" s="103">
        <v>1369.46</v>
      </c>
      <c r="F133" s="109">
        <f t="shared" si="14"/>
        <v>26.89207313600776</v>
      </c>
      <c r="G133" s="109" t="str">
        <f t="shared" si="15"/>
        <v>-</v>
      </c>
      <c r="H133" s="80"/>
    </row>
    <row r="134" spans="1:8" x14ac:dyDescent="0.25">
      <c r="A134" s="48" t="s">
        <v>52</v>
      </c>
      <c r="B134" s="22">
        <v>5092.43</v>
      </c>
      <c r="C134" s="104"/>
      <c r="D134" s="104"/>
      <c r="E134" s="22">
        <v>1369.46</v>
      </c>
      <c r="F134" s="110">
        <f t="shared" si="14"/>
        <v>26.89207313600776</v>
      </c>
      <c r="G134" s="109" t="str">
        <f t="shared" si="15"/>
        <v>-</v>
      </c>
      <c r="H134" s="80"/>
    </row>
    <row r="135" spans="1:8" x14ac:dyDescent="0.25">
      <c r="A135" s="47" t="s">
        <v>53</v>
      </c>
      <c r="B135" s="103">
        <v>29567.48</v>
      </c>
      <c r="C135" s="103"/>
      <c r="D135" s="103"/>
      <c r="E135" s="103">
        <f>SUM(E136:E142)</f>
        <v>11009.18</v>
      </c>
      <c r="F135" s="109">
        <f t="shared" si="14"/>
        <v>37.234082850483027</v>
      </c>
      <c r="G135" s="109" t="str">
        <f t="shared" si="15"/>
        <v>-</v>
      </c>
      <c r="H135" s="80"/>
    </row>
    <row r="136" spans="1:8" x14ac:dyDescent="0.25">
      <c r="A136" s="48" t="s">
        <v>54</v>
      </c>
      <c r="B136" s="22">
        <v>0</v>
      </c>
      <c r="C136" s="104"/>
      <c r="D136" s="104"/>
      <c r="E136" s="22">
        <v>0</v>
      </c>
      <c r="F136" s="110" t="str">
        <f t="shared" si="14"/>
        <v>-</v>
      </c>
      <c r="G136" s="109" t="str">
        <f t="shared" si="15"/>
        <v>-</v>
      </c>
      <c r="H136" s="80"/>
    </row>
    <row r="137" spans="1:8" x14ac:dyDescent="0.25">
      <c r="A137" s="48" t="s">
        <v>55</v>
      </c>
      <c r="B137" s="104">
        <v>1387.18</v>
      </c>
      <c r="C137" s="104"/>
      <c r="D137" s="104"/>
      <c r="E137" s="104">
        <v>2008.05</v>
      </c>
      <c r="F137" s="110">
        <f t="shared" si="14"/>
        <v>144.75770988624404</v>
      </c>
      <c r="G137" s="109" t="str">
        <f t="shared" si="15"/>
        <v>-</v>
      </c>
      <c r="H137" s="80"/>
    </row>
    <row r="138" spans="1:8" x14ac:dyDescent="0.25">
      <c r="A138" s="48" t="s">
        <v>56</v>
      </c>
      <c r="B138" s="104">
        <v>1096.28</v>
      </c>
      <c r="C138" s="104"/>
      <c r="D138" s="104"/>
      <c r="E138" s="104">
        <v>1148.94</v>
      </c>
      <c r="F138" s="110">
        <f t="shared" si="14"/>
        <v>104.80351734958222</v>
      </c>
      <c r="G138" s="109" t="str">
        <f t="shared" si="15"/>
        <v>-</v>
      </c>
      <c r="H138" s="80"/>
    </row>
    <row r="139" spans="1:8" x14ac:dyDescent="0.25">
      <c r="A139" s="48" t="s">
        <v>57</v>
      </c>
      <c r="B139" s="104">
        <v>159</v>
      </c>
      <c r="C139" s="104"/>
      <c r="D139" s="104"/>
      <c r="E139" s="104">
        <v>110</v>
      </c>
      <c r="F139" s="110">
        <f t="shared" si="14"/>
        <v>69.182389937106919</v>
      </c>
      <c r="G139" s="109" t="str">
        <f t="shared" si="15"/>
        <v>-</v>
      </c>
      <c r="H139" s="80"/>
    </row>
    <row r="140" spans="1:8" x14ac:dyDescent="0.25">
      <c r="A140" s="48" t="s">
        <v>58</v>
      </c>
      <c r="B140" s="104">
        <v>559.41999999999996</v>
      </c>
      <c r="C140" s="104"/>
      <c r="D140" s="104"/>
      <c r="E140" s="104">
        <v>3966.81</v>
      </c>
      <c r="F140" s="110">
        <f t="shared" si="14"/>
        <v>709.09334668049053</v>
      </c>
      <c r="G140" s="109" t="str">
        <f t="shared" si="15"/>
        <v>-</v>
      </c>
      <c r="H140" s="80"/>
    </row>
    <row r="141" spans="1:8" x14ac:dyDescent="0.25">
      <c r="A141" s="48" t="s">
        <v>241</v>
      </c>
      <c r="B141" s="104">
        <v>0</v>
      </c>
      <c r="C141" s="104"/>
      <c r="D141" s="104"/>
      <c r="E141" s="104">
        <v>0</v>
      </c>
      <c r="F141" s="110" t="str">
        <f t="shared" si="14"/>
        <v>-</v>
      </c>
      <c r="G141" s="109" t="str">
        <f t="shared" si="15"/>
        <v>-</v>
      </c>
      <c r="H141" s="80"/>
    </row>
    <row r="142" spans="1:8" x14ac:dyDescent="0.25">
      <c r="A142" s="48" t="s">
        <v>59</v>
      </c>
      <c r="B142" s="104">
        <v>26365.599999999999</v>
      </c>
      <c r="C142" s="104"/>
      <c r="D142" s="104"/>
      <c r="E142" s="104">
        <v>3775.38</v>
      </c>
      <c r="F142" s="110">
        <f t="shared" si="14"/>
        <v>14.319340352580637</v>
      </c>
      <c r="G142" s="109" t="str">
        <f t="shared" si="15"/>
        <v>-</v>
      </c>
      <c r="H142" s="80"/>
    </row>
    <row r="143" spans="1:8" ht="5.25" customHeight="1" x14ac:dyDescent="0.25">
      <c r="A143" s="48"/>
      <c r="B143" s="104"/>
      <c r="C143" s="104"/>
      <c r="D143" s="104"/>
      <c r="E143" s="104"/>
      <c r="F143" s="110"/>
      <c r="G143" s="109"/>
      <c r="H143" s="80"/>
    </row>
    <row r="144" spans="1:8" x14ac:dyDescent="0.25">
      <c r="A144" s="50" t="s">
        <v>60</v>
      </c>
      <c r="B144" s="103">
        <f>B145+B148</f>
        <v>1244.9599999999998</v>
      </c>
      <c r="C144" s="103">
        <v>1040</v>
      </c>
      <c r="D144" s="103">
        <v>1040</v>
      </c>
      <c r="E144" s="103">
        <f t="shared" ref="E144" si="16">E145+E148</f>
        <v>763.1</v>
      </c>
      <c r="F144" s="109">
        <f t="shared" si="14"/>
        <v>61.295142012594795</v>
      </c>
      <c r="G144" s="109">
        <f t="shared" si="15"/>
        <v>73.375</v>
      </c>
      <c r="H144" s="80"/>
    </row>
    <row r="145" spans="1:8" x14ac:dyDescent="0.25">
      <c r="A145" s="47" t="s">
        <v>61</v>
      </c>
      <c r="B145" s="103">
        <f>B146+B147</f>
        <v>0</v>
      </c>
      <c r="C145" s="103"/>
      <c r="D145" s="103"/>
      <c r="E145" s="103">
        <f t="shared" ref="E145" si="17">E146+E147</f>
        <v>0</v>
      </c>
      <c r="F145" s="109" t="str">
        <f t="shared" si="14"/>
        <v>-</v>
      </c>
      <c r="G145" s="109" t="str">
        <f t="shared" si="15"/>
        <v>-</v>
      </c>
      <c r="H145" s="80"/>
    </row>
    <row r="146" spans="1:8" x14ac:dyDescent="0.25">
      <c r="A146" s="48" t="s">
        <v>217</v>
      </c>
      <c r="B146" s="22">
        <v>0</v>
      </c>
      <c r="C146" s="104"/>
      <c r="D146" s="104"/>
      <c r="E146" s="22">
        <v>0</v>
      </c>
      <c r="F146" s="110" t="str">
        <f t="shared" si="14"/>
        <v>-</v>
      </c>
      <c r="G146" s="109" t="str">
        <f t="shared" si="15"/>
        <v>-</v>
      </c>
      <c r="H146" s="80"/>
    </row>
    <row r="147" spans="1:8" x14ac:dyDescent="0.25">
      <c r="A147" s="48" t="s">
        <v>216</v>
      </c>
      <c r="B147" s="22">
        <v>0</v>
      </c>
      <c r="C147" s="104"/>
      <c r="D147" s="104"/>
      <c r="E147" s="22">
        <v>0</v>
      </c>
      <c r="F147" s="110" t="str">
        <f t="shared" si="14"/>
        <v>-</v>
      </c>
      <c r="G147" s="109" t="str">
        <f t="shared" si="15"/>
        <v>-</v>
      </c>
      <c r="H147" s="80"/>
    </row>
    <row r="148" spans="1:8" x14ac:dyDescent="0.25">
      <c r="A148" s="47" t="s">
        <v>62</v>
      </c>
      <c r="B148" s="103">
        <f>SUM(B149:B152)</f>
        <v>1244.9599999999998</v>
      </c>
      <c r="C148" s="103"/>
      <c r="D148" s="103"/>
      <c r="E148" s="103">
        <f t="shared" ref="E148" si="18">SUM(E149:E152)</f>
        <v>763.1</v>
      </c>
      <c r="F148" s="109">
        <f t="shared" si="14"/>
        <v>61.295142012594795</v>
      </c>
      <c r="G148" s="109" t="str">
        <f t="shared" si="15"/>
        <v>-</v>
      </c>
      <c r="H148" s="80"/>
    </row>
    <row r="149" spans="1:8" x14ac:dyDescent="0.25">
      <c r="A149" s="48" t="s">
        <v>63</v>
      </c>
      <c r="B149" s="104">
        <v>1207.8599999999999</v>
      </c>
      <c r="C149" s="104"/>
      <c r="D149" s="104"/>
      <c r="E149" s="104">
        <v>763.1</v>
      </c>
      <c r="F149" s="110">
        <f t="shared" si="14"/>
        <v>63.177851737784188</v>
      </c>
      <c r="G149" s="109" t="str">
        <f t="shared" si="15"/>
        <v>-</v>
      </c>
      <c r="H149" s="80"/>
    </row>
    <row r="150" spans="1:8" x14ac:dyDescent="0.25">
      <c r="A150" s="48" t="s">
        <v>64</v>
      </c>
      <c r="B150" s="22">
        <v>0</v>
      </c>
      <c r="C150" s="104"/>
      <c r="D150" s="104"/>
      <c r="E150" s="22">
        <v>0</v>
      </c>
      <c r="F150" s="110" t="str">
        <f t="shared" si="14"/>
        <v>-</v>
      </c>
      <c r="G150" s="109" t="str">
        <f t="shared" si="15"/>
        <v>-</v>
      </c>
      <c r="H150" s="80"/>
    </row>
    <row r="151" spans="1:8" x14ac:dyDescent="0.25">
      <c r="A151" s="48" t="s">
        <v>65</v>
      </c>
      <c r="B151" s="104">
        <v>37.1</v>
      </c>
      <c r="C151" s="104"/>
      <c r="D151" s="104"/>
      <c r="E151" s="104">
        <v>0</v>
      </c>
      <c r="F151" s="110">
        <f t="shared" si="14"/>
        <v>0</v>
      </c>
      <c r="G151" s="109" t="str">
        <f t="shared" si="15"/>
        <v>-</v>
      </c>
      <c r="H151" s="80"/>
    </row>
    <row r="152" spans="1:8" x14ac:dyDescent="0.25">
      <c r="A152" s="48" t="s">
        <v>66</v>
      </c>
      <c r="B152" s="22">
        <v>0</v>
      </c>
      <c r="C152" s="104"/>
      <c r="D152" s="104"/>
      <c r="E152" s="22">
        <v>0</v>
      </c>
      <c r="F152" s="110" t="str">
        <f t="shared" si="14"/>
        <v>-</v>
      </c>
      <c r="G152" s="109" t="str">
        <f t="shared" si="15"/>
        <v>-</v>
      </c>
      <c r="H152" s="80"/>
    </row>
    <row r="153" spans="1:8" ht="5.25" customHeight="1" x14ac:dyDescent="0.25">
      <c r="A153" s="48"/>
      <c r="B153" s="104"/>
      <c r="C153" s="104"/>
      <c r="D153" s="104"/>
      <c r="E153" s="104"/>
      <c r="F153" s="110"/>
      <c r="G153" s="109"/>
      <c r="H153" s="80"/>
    </row>
    <row r="154" spans="1:8" x14ac:dyDescent="0.25">
      <c r="A154" s="50" t="s">
        <v>67</v>
      </c>
      <c r="B154" s="103">
        <f>B155</f>
        <v>0</v>
      </c>
      <c r="C154" s="99">
        <v>0</v>
      </c>
      <c r="D154" s="99">
        <v>0</v>
      </c>
      <c r="E154" s="103">
        <f t="shared" ref="E154:E155" si="19">E155</f>
        <v>0</v>
      </c>
      <c r="F154" s="109" t="str">
        <f t="shared" si="14"/>
        <v>-</v>
      </c>
      <c r="G154" s="109" t="str">
        <f t="shared" si="15"/>
        <v>-</v>
      </c>
      <c r="H154" s="80"/>
    </row>
    <row r="155" spans="1:8" x14ac:dyDescent="0.25">
      <c r="A155" s="47" t="s">
        <v>242</v>
      </c>
      <c r="B155" s="103">
        <f>B156</f>
        <v>0</v>
      </c>
      <c r="C155" s="103"/>
      <c r="D155" s="103"/>
      <c r="E155" s="103">
        <f t="shared" si="19"/>
        <v>0</v>
      </c>
      <c r="F155" s="109" t="str">
        <f t="shared" si="14"/>
        <v>-</v>
      </c>
      <c r="G155" s="109" t="str">
        <f t="shared" si="15"/>
        <v>-</v>
      </c>
      <c r="H155" s="80"/>
    </row>
    <row r="156" spans="1:8" x14ac:dyDescent="0.25">
      <c r="A156" s="48" t="s">
        <v>243</v>
      </c>
      <c r="B156" s="22">
        <v>0</v>
      </c>
      <c r="C156" s="104"/>
      <c r="D156" s="104"/>
      <c r="E156" s="22">
        <v>0</v>
      </c>
      <c r="F156" s="110" t="str">
        <f t="shared" si="14"/>
        <v>-</v>
      </c>
      <c r="G156" s="109" t="str">
        <f t="shared" si="15"/>
        <v>-</v>
      </c>
      <c r="H156" s="80"/>
    </row>
    <row r="157" spans="1:8" x14ac:dyDescent="0.25">
      <c r="A157" s="48"/>
      <c r="B157" s="22">
        <v>0</v>
      </c>
      <c r="C157" s="104"/>
      <c r="D157" s="104"/>
      <c r="E157" s="22">
        <v>0</v>
      </c>
      <c r="F157" s="110"/>
      <c r="G157" s="109"/>
      <c r="H157" s="80"/>
    </row>
    <row r="158" spans="1:8" x14ac:dyDescent="0.25">
      <c r="A158" s="50" t="s">
        <v>68</v>
      </c>
      <c r="B158" s="103">
        <f>B159</f>
        <v>582.54</v>
      </c>
      <c r="C158" s="103">
        <v>900</v>
      </c>
      <c r="D158" s="103">
        <v>900</v>
      </c>
      <c r="E158" s="103">
        <f t="shared" ref="E158" si="20">E159</f>
        <v>639.73</v>
      </c>
      <c r="F158" s="109">
        <f t="shared" si="14"/>
        <v>109.81735159817352</v>
      </c>
      <c r="G158" s="109">
        <f t="shared" si="15"/>
        <v>71.081111111111113</v>
      </c>
      <c r="H158" s="80"/>
    </row>
    <row r="159" spans="1:8" x14ac:dyDescent="0.25">
      <c r="A159" s="47" t="s">
        <v>69</v>
      </c>
      <c r="B159" s="103">
        <f>B160+B161</f>
        <v>582.54</v>
      </c>
      <c r="C159" s="103"/>
      <c r="D159" s="103"/>
      <c r="E159" s="103">
        <f t="shared" ref="E159" si="21">E160+E161</f>
        <v>639.73</v>
      </c>
      <c r="F159" s="109">
        <f t="shared" si="14"/>
        <v>109.81735159817352</v>
      </c>
      <c r="G159" s="109" t="str">
        <f t="shared" si="15"/>
        <v>-</v>
      </c>
      <c r="H159" s="80"/>
    </row>
    <row r="160" spans="1:8" x14ac:dyDescent="0.25">
      <c r="A160" s="48" t="s">
        <v>70</v>
      </c>
      <c r="B160" s="22">
        <v>582.54</v>
      </c>
      <c r="C160" s="104"/>
      <c r="D160" s="104"/>
      <c r="E160" s="22">
        <v>639.73</v>
      </c>
      <c r="F160" s="110">
        <f t="shared" ref="F160:F207" si="22">IFERROR(E160/B160*100,"-")</f>
        <v>109.81735159817352</v>
      </c>
      <c r="G160" s="109" t="str">
        <f t="shared" ref="G160:G207" si="23">IFERROR(E160/D160*100,"-")</f>
        <v>-</v>
      </c>
      <c r="H160" s="80"/>
    </row>
    <row r="161" spans="1:8" x14ac:dyDescent="0.25">
      <c r="A161" s="48" t="s">
        <v>71</v>
      </c>
      <c r="B161" s="104">
        <v>0</v>
      </c>
      <c r="C161" s="104"/>
      <c r="D161" s="104"/>
      <c r="E161" s="104">
        <v>0</v>
      </c>
      <c r="F161" s="110" t="str">
        <f t="shared" si="22"/>
        <v>-</v>
      </c>
      <c r="G161" s="109" t="str">
        <f t="shared" si="23"/>
        <v>-</v>
      </c>
      <c r="H161" s="80"/>
    </row>
    <row r="162" spans="1:8" ht="7.5" customHeight="1" x14ac:dyDescent="0.25">
      <c r="A162" s="48"/>
      <c r="B162" s="104"/>
      <c r="C162" s="104"/>
      <c r="D162" s="104"/>
      <c r="E162" s="104"/>
      <c r="F162" s="110"/>
      <c r="G162" s="109"/>
      <c r="H162" s="80"/>
    </row>
    <row r="163" spans="1:8" x14ac:dyDescent="0.25">
      <c r="A163" s="50" t="s">
        <v>72</v>
      </c>
      <c r="B163" s="103">
        <v>1457.71</v>
      </c>
      <c r="C163" s="22">
        <v>1300</v>
      </c>
      <c r="D163" s="22">
        <v>1300</v>
      </c>
      <c r="E163" s="103">
        <v>1300</v>
      </c>
      <c r="F163" s="109">
        <f t="shared" si="22"/>
        <v>89.180975639873495</v>
      </c>
      <c r="G163" s="109">
        <f t="shared" si="23"/>
        <v>100</v>
      </c>
      <c r="H163" s="80"/>
    </row>
    <row r="164" spans="1:8" x14ac:dyDescent="0.25">
      <c r="A164" s="47" t="s">
        <v>73</v>
      </c>
      <c r="B164" s="103">
        <v>1457.71</v>
      </c>
      <c r="C164" s="103"/>
      <c r="D164" s="103"/>
      <c r="E164" s="103">
        <f t="shared" ref="E164" si="24">E165+E167</f>
        <v>1300</v>
      </c>
      <c r="F164" s="109">
        <f t="shared" si="22"/>
        <v>89.180975639873495</v>
      </c>
      <c r="G164" s="109" t="str">
        <f t="shared" si="23"/>
        <v>-</v>
      </c>
      <c r="H164" s="80"/>
    </row>
    <row r="165" spans="1:8" x14ac:dyDescent="0.25">
      <c r="A165" s="48" t="s">
        <v>74</v>
      </c>
      <c r="B165" s="22">
        <v>1457.71</v>
      </c>
      <c r="C165" s="104"/>
      <c r="D165" s="104"/>
      <c r="E165" s="22">
        <v>1300</v>
      </c>
      <c r="F165" s="110">
        <f t="shared" si="22"/>
        <v>89.180975639873495</v>
      </c>
      <c r="G165" s="109" t="str">
        <f t="shared" si="23"/>
        <v>-</v>
      </c>
      <c r="H165" s="80"/>
    </row>
    <row r="166" spans="1:8" x14ac:dyDescent="0.25">
      <c r="A166" s="48" t="s">
        <v>271</v>
      </c>
      <c r="B166" s="22">
        <v>0</v>
      </c>
      <c r="C166" s="104"/>
      <c r="D166" s="104"/>
      <c r="E166" s="22">
        <v>0</v>
      </c>
      <c r="F166" s="110"/>
      <c r="G166" s="109"/>
      <c r="H166" s="80"/>
    </row>
    <row r="167" spans="1:8" x14ac:dyDescent="0.25">
      <c r="A167" s="48" t="s">
        <v>146</v>
      </c>
      <c r="B167" s="22">
        <v>0</v>
      </c>
      <c r="C167" s="104"/>
      <c r="D167" s="104"/>
      <c r="E167" s="22">
        <v>0</v>
      </c>
      <c r="F167" s="110" t="str">
        <f t="shared" si="22"/>
        <v>-</v>
      </c>
      <c r="G167" s="109" t="str">
        <f t="shared" si="23"/>
        <v>-</v>
      </c>
      <c r="H167" s="80"/>
    </row>
    <row r="168" spans="1:8" x14ac:dyDescent="0.25">
      <c r="A168" s="47" t="s">
        <v>75</v>
      </c>
      <c r="B168" s="103">
        <f>B169</f>
        <v>0</v>
      </c>
      <c r="C168" s="103"/>
      <c r="D168" s="103"/>
      <c r="E168" s="103">
        <f t="shared" ref="E168" si="25">E169</f>
        <v>0</v>
      </c>
      <c r="F168" s="109" t="str">
        <f t="shared" si="22"/>
        <v>-</v>
      </c>
      <c r="G168" s="109" t="str">
        <f t="shared" si="23"/>
        <v>-</v>
      </c>
      <c r="H168" s="80"/>
    </row>
    <row r="169" spans="1:8" x14ac:dyDescent="0.25">
      <c r="A169" s="48" t="s">
        <v>76</v>
      </c>
      <c r="B169" s="22">
        <v>0</v>
      </c>
      <c r="C169" s="104"/>
      <c r="D169" s="104"/>
      <c r="E169" s="22">
        <v>0</v>
      </c>
      <c r="F169" s="110" t="str">
        <f t="shared" si="22"/>
        <v>-</v>
      </c>
      <c r="G169" s="109" t="str">
        <f t="shared" si="23"/>
        <v>-</v>
      </c>
      <c r="H169" s="80"/>
    </row>
    <row r="170" spans="1:8" x14ac:dyDescent="0.25">
      <c r="A170" s="47"/>
      <c r="B170" s="104"/>
      <c r="C170" s="104"/>
      <c r="D170" s="104"/>
      <c r="E170" s="104"/>
      <c r="F170" s="110"/>
      <c r="G170" s="109"/>
      <c r="H170" s="80"/>
    </row>
    <row r="171" spans="1:8" x14ac:dyDescent="0.25">
      <c r="A171" s="47"/>
      <c r="B171" s="104"/>
      <c r="C171" s="104"/>
      <c r="D171" s="104"/>
      <c r="E171" s="104"/>
      <c r="F171" s="110"/>
      <c r="G171" s="109"/>
      <c r="H171" s="80"/>
    </row>
    <row r="172" spans="1:8" x14ac:dyDescent="0.25">
      <c r="A172" s="7" t="s">
        <v>77</v>
      </c>
      <c r="B172" s="102">
        <f>B173+B178+B201</f>
        <v>109538.28</v>
      </c>
      <c r="C172" s="102">
        <f t="shared" ref="C172:E172" si="26">C173+C178+C201</f>
        <v>46108</v>
      </c>
      <c r="D172" s="102">
        <f t="shared" si="26"/>
        <v>46108</v>
      </c>
      <c r="E172" s="102">
        <f t="shared" si="26"/>
        <v>82745.23</v>
      </c>
      <c r="F172" s="108">
        <f t="shared" si="22"/>
        <v>75.540012130918981</v>
      </c>
      <c r="G172" s="108">
        <f t="shared" si="23"/>
        <v>179.4595948642318</v>
      </c>
      <c r="H172" s="80"/>
    </row>
    <row r="173" spans="1:8" x14ac:dyDescent="0.25">
      <c r="A173" s="50" t="s">
        <v>78</v>
      </c>
      <c r="B173" s="103">
        <f>B174</f>
        <v>293.67</v>
      </c>
      <c r="C173" s="22">
        <v>0</v>
      </c>
      <c r="D173" s="22">
        <v>0</v>
      </c>
      <c r="E173" s="103">
        <f t="shared" ref="E173" si="27">E174</f>
        <v>0</v>
      </c>
      <c r="F173" s="109">
        <f t="shared" si="22"/>
        <v>0</v>
      </c>
      <c r="G173" s="109" t="str">
        <f t="shared" si="23"/>
        <v>-</v>
      </c>
      <c r="H173" s="80"/>
    </row>
    <row r="174" spans="1:8" x14ac:dyDescent="0.25">
      <c r="A174" s="47" t="s">
        <v>79</v>
      </c>
      <c r="B174" s="103">
        <f>B175+B176</f>
        <v>293.67</v>
      </c>
      <c r="C174" s="103"/>
      <c r="D174" s="103"/>
      <c r="E174" s="103">
        <f t="shared" ref="E174" si="28">E175+E176</f>
        <v>0</v>
      </c>
      <c r="F174" s="109">
        <f t="shared" si="22"/>
        <v>0</v>
      </c>
      <c r="G174" s="109" t="str">
        <f t="shared" si="23"/>
        <v>-</v>
      </c>
      <c r="H174" s="80"/>
    </row>
    <row r="175" spans="1:8" x14ac:dyDescent="0.25">
      <c r="A175" s="48" t="s">
        <v>80</v>
      </c>
      <c r="B175" s="22">
        <v>293.67</v>
      </c>
      <c r="C175" s="104"/>
      <c r="D175" s="104"/>
      <c r="E175" s="22">
        <v>0</v>
      </c>
      <c r="F175" s="110">
        <f t="shared" si="22"/>
        <v>0</v>
      </c>
      <c r="G175" s="109" t="str">
        <f t="shared" si="23"/>
        <v>-</v>
      </c>
      <c r="H175" s="80"/>
    </row>
    <row r="176" spans="1:8" x14ac:dyDescent="0.25">
      <c r="A176" s="48" t="s">
        <v>211</v>
      </c>
      <c r="B176" s="22">
        <v>0</v>
      </c>
      <c r="C176" s="104"/>
      <c r="D176" s="104"/>
      <c r="E176" s="22">
        <v>0</v>
      </c>
      <c r="F176" s="110" t="str">
        <f t="shared" si="22"/>
        <v>-</v>
      </c>
      <c r="G176" s="109" t="str">
        <f t="shared" si="23"/>
        <v>-</v>
      </c>
      <c r="H176" s="63"/>
    </row>
    <row r="177" spans="1:8" x14ac:dyDescent="0.25">
      <c r="A177" s="48"/>
      <c r="B177" s="104"/>
      <c r="C177" s="104"/>
      <c r="D177" s="104"/>
      <c r="E177" s="104"/>
      <c r="F177" s="110"/>
      <c r="G177" s="109"/>
      <c r="H177" s="63"/>
    </row>
    <row r="178" spans="1:8" x14ac:dyDescent="0.25">
      <c r="A178" s="50" t="s">
        <v>81</v>
      </c>
      <c r="B178" s="103">
        <v>107219.61</v>
      </c>
      <c r="C178" s="103">
        <v>30602</v>
      </c>
      <c r="D178" s="103">
        <v>30602</v>
      </c>
      <c r="E178" s="103">
        <v>24107.73</v>
      </c>
      <c r="F178" s="109">
        <f t="shared" si="22"/>
        <v>22.484441045812421</v>
      </c>
      <c r="G178" s="109">
        <f t="shared" si="23"/>
        <v>78.778282465198359</v>
      </c>
      <c r="H178" s="63"/>
    </row>
    <row r="179" spans="1:8" x14ac:dyDescent="0.25">
      <c r="A179" s="47" t="s">
        <v>82</v>
      </c>
      <c r="B179" s="103">
        <f>SUM(B180:B182)</f>
        <v>0</v>
      </c>
      <c r="C179" s="103"/>
      <c r="D179" s="103"/>
      <c r="E179" s="103">
        <f t="shared" ref="E179" si="29">SUM(E180:E182)</f>
        <v>0</v>
      </c>
      <c r="F179" s="109" t="str">
        <f t="shared" si="22"/>
        <v>-</v>
      </c>
      <c r="G179" s="109" t="str">
        <f t="shared" si="23"/>
        <v>-</v>
      </c>
      <c r="H179" s="63"/>
    </row>
    <row r="180" spans="1:8" x14ac:dyDescent="0.25">
      <c r="A180" s="48" t="s">
        <v>83</v>
      </c>
      <c r="B180" s="22">
        <v>0</v>
      </c>
      <c r="C180" s="104"/>
      <c r="D180" s="104"/>
      <c r="E180" s="22">
        <v>0</v>
      </c>
      <c r="F180" s="110" t="str">
        <f t="shared" si="22"/>
        <v>-</v>
      </c>
      <c r="G180" s="109" t="str">
        <f t="shared" si="23"/>
        <v>-</v>
      </c>
      <c r="H180" s="63"/>
    </row>
    <row r="181" spans="1:8" x14ac:dyDescent="0.25">
      <c r="A181" s="48" t="s">
        <v>244</v>
      </c>
      <c r="B181" s="22">
        <v>0</v>
      </c>
      <c r="C181" s="104"/>
      <c r="D181" s="104"/>
      <c r="E181" s="22">
        <v>0</v>
      </c>
      <c r="F181" s="110" t="str">
        <f t="shared" si="22"/>
        <v>-</v>
      </c>
      <c r="G181" s="109" t="str">
        <f t="shared" si="23"/>
        <v>-</v>
      </c>
      <c r="H181" s="63"/>
    </row>
    <row r="182" spans="1:8" x14ac:dyDescent="0.25">
      <c r="A182" s="48" t="s">
        <v>204</v>
      </c>
      <c r="B182" s="22">
        <v>0</v>
      </c>
      <c r="C182" s="104"/>
      <c r="D182" s="104"/>
      <c r="E182" s="22">
        <v>0</v>
      </c>
      <c r="F182" s="110" t="str">
        <f t="shared" si="22"/>
        <v>-</v>
      </c>
      <c r="G182" s="109" t="str">
        <f t="shared" si="23"/>
        <v>-</v>
      </c>
      <c r="H182" s="63"/>
    </row>
    <row r="183" spans="1:8" x14ac:dyDescent="0.25">
      <c r="A183" s="47" t="s">
        <v>84</v>
      </c>
      <c r="B183" s="103">
        <f>SUM(B184:B190)</f>
        <v>66562.02</v>
      </c>
      <c r="C183" s="103"/>
      <c r="D183" s="103"/>
      <c r="E183" s="103">
        <f t="shared" ref="E183" si="30">SUM(E184:E190)</f>
        <v>23147.750000000004</v>
      </c>
      <c r="F183" s="109">
        <f t="shared" si="22"/>
        <v>34.776213221894409</v>
      </c>
      <c r="G183" s="109" t="str">
        <f t="shared" si="23"/>
        <v>-</v>
      </c>
      <c r="H183" s="63"/>
    </row>
    <row r="184" spans="1:8" x14ac:dyDescent="0.25">
      <c r="A184" s="48" t="s">
        <v>85</v>
      </c>
      <c r="B184" s="104">
        <v>34709.61</v>
      </c>
      <c r="C184" s="104"/>
      <c r="D184" s="104"/>
      <c r="E184" s="104">
        <v>21382.49</v>
      </c>
      <c r="F184" s="110">
        <f t="shared" si="22"/>
        <v>61.60394772514011</v>
      </c>
      <c r="G184" s="109" t="str">
        <f t="shared" si="23"/>
        <v>-</v>
      </c>
      <c r="H184" s="63"/>
    </row>
    <row r="185" spans="1:8" x14ac:dyDescent="0.25">
      <c r="A185" s="48" t="s">
        <v>86</v>
      </c>
      <c r="B185" s="22">
        <v>0</v>
      </c>
      <c r="C185" s="104"/>
      <c r="D185" s="104"/>
      <c r="E185" s="22">
        <v>142.99</v>
      </c>
      <c r="F185" s="110" t="str">
        <f t="shared" si="22"/>
        <v>-</v>
      </c>
      <c r="G185" s="109" t="str">
        <f t="shared" si="23"/>
        <v>-</v>
      </c>
      <c r="H185" s="63"/>
    </row>
    <row r="186" spans="1:8" x14ac:dyDescent="0.25">
      <c r="A186" s="48" t="s">
        <v>87</v>
      </c>
      <c r="B186" s="22">
        <v>263.56</v>
      </c>
      <c r="C186" s="104"/>
      <c r="D186" s="104"/>
      <c r="E186" s="22">
        <v>739.75</v>
      </c>
      <c r="F186" s="110">
        <f t="shared" si="22"/>
        <v>280.67612687813022</v>
      </c>
      <c r="G186" s="109" t="str">
        <f t="shared" si="23"/>
        <v>-</v>
      </c>
      <c r="H186" s="63"/>
    </row>
    <row r="187" spans="1:8" x14ac:dyDescent="0.25">
      <c r="A187" s="48" t="s">
        <v>88</v>
      </c>
      <c r="B187" s="22">
        <v>0</v>
      </c>
      <c r="C187" s="104"/>
      <c r="D187" s="104"/>
      <c r="E187" s="22">
        <v>0</v>
      </c>
      <c r="F187" s="110" t="str">
        <f t="shared" si="22"/>
        <v>-</v>
      </c>
      <c r="G187" s="109" t="str">
        <f t="shared" si="23"/>
        <v>-</v>
      </c>
      <c r="H187" s="63"/>
    </row>
    <row r="188" spans="1:8" x14ac:dyDescent="0.25">
      <c r="A188" s="48" t="s">
        <v>156</v>
      </c>
      <c r="B188" s="22">
        <v>0</v>
      </c>
      <c r="C188" s="104"/>
      <c r="D188" s="104"/>
      <c r="E188" s="22">
        <v>0</v>
      </c>
      <c r="F188" s="110" t="str">
        <f t="shared" si="22"/>
        <v>-</v>
      </c>
      <c r="G188" s="109" t="str">
        <f t="shared" si="23"/>
        <v>-</v>
      </c>
      <c r="H188" s="63"/>
    </row>
    <row r="189" spans="1:8" x14ac:dyDescent="0.25">
      <c r="A189" s="48" t="s">
        <v>157</v>
      </c>
      <c r="B189" s="104">
        <v>999.8</v>
      </c>
      <c r="C189" s="104"/>
      <c r="D189" s="104"/>
      <c r="E189" s="104">
        <v>0</v>
      </c>
      <c r="F189" s="110">
        <f t="shared" si="22"/>
        <v>0</v>
      </c>
      <c r="G189" s="109" t="str">
        <f t="shared" si="23"/>
        <v>-</v>
      </c>
      <c r="H189" s="63"/>
    </row>
    <row r="190" spans="1:8" x14ac:dyDescent="0.25">
      <c r="A190" s="48" t="s">
        <v>89</v>
      </c>
      <c r="B190" s="104">
        <v>30589.05</v>
      </c>
      <c r="C190" s="104"/>
      <c r="D190" s="104"/>
      <c r="E190" s="104">
        <v>882.52</v>
      </c>
      <c r="F190" s="110">
        <f t="shared" si="22"/>
        <v>2.8850846953403262</v>
      </c>
      <c r="G190" s="109" t="str">
        <f t="shared" si="23"/>
        <v>-</v>
      </c>
      <c r="H190" s="63"/>
    </row>
    <row r="191" spans="1:8" x14ac:dyDescent="0.25">
      <c r="A191" s="47" t="s">
        <v>90</v>
      </c>
      <c r="B191" s="103">
        <v>0</v>
      </c>
      <c r="C191" s="103"/>
      <c r="D191" s="103"/>
      <c r="E191" s="103">
        <f t="shared" ref="E191" si="31">E192</f>
        <v>229.99</v>
      </c>
      <c r="F191" s="109" t="str">
        <f t="shared" si="22"/>
        <v>-</v>
      </c>
      <c r="G191" s="109" t="str">
        <f t="shared" si="23"/>
        <v>-</v>
      </c>
      <c r="H191" s="63"/>
    </row>
    <row r="192" spans="1:8" x14ac:dyDescent="0.25">
      <c r="A192" s="48" t="s">
        <v>91</v>
      </c>
      <c r="B192" s="22">
        <v>0</v>
      </c>
      <c r="C192" s="104"/>
      <c r="D192" s="104"/>
      <c r="E192" s="22">
        <v>229.99</v>
      </c>
      <c r="F192" s="110" t="str">
        <f t="shared" si="22"/>
        <v>-</v>
      </c>
      <c r="G192" s="109" t="str">
        <f t="shared" si="23"/>
        <v>-</v>
      </c>
      <c r="H192" s="63"/>
    </row>
    <row r="193" spans="1:8" x14ac:dyDescent="0.25">
      <c r="A193" s="47" t="s">
        <v>92</v>
      </c>
      <c r="B193" s="103">
        <f>B194+B195</f>
        <v>40657.56</v>
      </c>
      <c r="C193" s="103"/>
      <c r="D193" s="103"/>
      <c r="E193" s="103">
        <f t="shared" ref="E193" si="32">E194+E195</f>
        <v>729.99</v>
      </c>
      <c r="F193" s="109">
        <f t="shared" si="22"/>
        <v>1.7954594422291945</v>
      </c>
      <c r="G193" s="109" t="str">
        <f t="shared" si="23"/>
        <v>-</v>
      </c>
      <c r="H193" s="63"/>
    </row>
    <row r="194" spans="1:8" x14ac:dyDescent="0.25">
      <c r="A194" s="48" t="s">
        <v>93</v>
      </c>
      <c r="B194" s="104">
        <v>5657.56</v>
      </c>
      <c r="C194" s="104"/>
      <c r="D194" s="104"/>
      <c r="E194" s="104">
        <v>729.99</v>
      </c>
      <c r="F194" s="110">
        <f t="shared" si="22"/>
        <v>12.902912209503741</v>
      </c>
      <c r="G194" s="109" t="str">
        <f t="shared" si="23"/>
        <v>-</v>
      </c>
      <c r="H194" s="63"/>
    </row>
    <row r="195" spans="1:8" x14ac:dyDescent="0.25">
      <c r="A195" s="48" t="s">
        <v>94</v>
      </c>
      <c r="B195" s="22">
        <v>35000</v>
      </c>
      <c r="C195" s="104"/>
      <c r="D195" s="104"/>
      <c r="E195" s="22">
        <v>0</v>
      </c>
      <c r="F195" s="110">
        <f t="shared" si="22"/>
        <v>0</v>
      </c>
      <c r="G195" s="109" t="str">
        <f t="shared" si="23"/>
        <v>-</v>
      </c>
      <c r="H195" s="63"/>
    </row>
    <row r="196" spans="1:8" x14ac:dyDescent="0.25">
      <c r="A196" s="47" t="s">
        <v>245</v>
      </c>
      <c r="B196" s="103">
        <f>B197</f>
        <v>0</v>
      </c>
      <c r="C196" s="103"/>
      <c r="D196" s="103"/>
      <c r="E196" s="103">
        <f t="shared" ref="E196" si="33">E197</f>
        <v>0</v>
      </c>
      <c r="F196" s="110" t="str">
        <f t="shared" si="22"/>
        <v>-</v>
      </c>
      <c r="G196" s="109" t="str">
        <f t="shared" si="23"/>
        <v>-</v>
      </c>
      <c r="H196" s="63"/>
    </row>
    <row r="197" spans="1:8" x14ac:dyDescent="0.25">
      <c r="A197" s="48" t="s">
        <v>246</v>
      </c>
      <c r="B197" s="22">
        <v>0</v>
      </c>
      <c r="C197" s="104"/>
      <c r="D197" s="104"/>
      <c r="E197" s="22">
        <v>0</v>
      </c>
      <c r="F197" s="110" t="str">
        <f t="shared" si="22"/>
        <v>-</v>
      </c>
      <c r="G197" s="109" t="str">
        <f t="shared" si="23"/>
        <v>-</v>
      </c>
      <c r="H197" s="63"/>
    </row>
    <row r="198" spans="1:8" x14ac:dyDescent="0.25">
      <c r="A198" s="47" t="s">
        <v>95</v>
      </c>
      <c r="B198" s="103">
        <f>B199</f>
        <v>0</v>
      </c>
      <c r="C198" s="103"/>
      <c r="D198" s="103"/>
      <c r="E198" s="103">
        <f t="shared" ref="E198" si="34">E199</f>
        <v>0</v>
      </c>
      <c r="F198" s="109" t="str">
        <f t="shared" si="22"/>
        <v>-</v>
      </c>
      <c r="G198" s="109" t="str">
        <f t="shared" si="23"/>
        <v>-</v>
      </c>
      <c r="H198" s="63"/>
    </row>
    <row r="199" spans="1:8" x14ac:dyDescent="0.25">
      <c r="A199" s="48" t="s">
        <v>96</v>
      </c>
      <c r="B199" s="22">
        <v>0</v>
      </c>
      <c r="C199" s="104"/>
      <c r="D199" s="104"/>
      <c r="E199" s="22">
        <v>0</v>
      </c>
      <c r="F199" s="110" t="str">
        <f t="shared" si="22"/>
        <v>-</v>
      </c>
      <c r="G199" s="109" t="str">
        <f t="shared" si="23"/>
        <v>-</v>
      </c>
      <c r="H199" s="63"/>
    </row>
    <row r="200" spans="1:8" x14ac:dyDescent="0.25">
      <c r="A200" s="48"/>
      <c r="B200" s="104"/>
      <c r="C200" s="104"/>
      <c r="D200" s="104"/>
      <c r="E200" s="104"/>
      <c r="F200" s="110"/>
      <c r="G200" s="109"/>
      <c r="H200" s="63"/>
    </row>
    <row r="201" spans="1:8" x14ac:dyDescent="0.25">
      <c r="A201" s="50" t="s">
        <v>97</v>
      </c>
      <c r="B201" s="103">
        <f>B202+B204</f>
        <v>2025</v>
      </c>
      <c r="C201" s="103">
        <v>15506</v>
      </c>
      <c r="D201" s="103">
        <v>15506</v>
      </c>
      <c r="E201" s="103">
        <f t="shared" ref="E201" si="35">E202+E204</f>
        <v>58637.5</v>
      </c>
      <c r="F201" s="109">
        <f t="shared" si="22"/>
        <v>2895.679012345679</v>
      </c>
      <c r="G201" s="109">
        <f t="shared" si="23"/>
        <v>378.16006707081129</v>
      </c>
      <c r="H201" s="63"/>
    </row>
    <row r="202" spans="1:8" x14ac:dyDescent="0.25">
      <c r="A202" s="47" t="s">
        <v>98</v>
      </c>
      <c r="B202" s="103">
        <f>B203</f>
        <v>2025</v>
      </c>
      <c r="C202" s="103"/>
      <c r="D202" s="103"/>
      <c r="E202" s="103">
        <f t="shared" ref="E202" si="36">E203</f>
        <v>58637.5</v>
      </c>
      <c r="F202" s="109">
        <f t="shared" si="22"/>
        <v>2895.679012345679</v>
      </c>
      <c r="G202" s="109" t="str">
        <f t="shared" si="23"/>
        <v>-</v>
      </c>
      <c r="H202" s="63"/>
    </row>
    <row r="203" spans="1:8" x14ac:dyDescent="0.25">
      <c r="A203" s="48" t="s">
        <v>99</v>
      </c>
      <c r="B203" s="22">
        <v>2025</v>
      </c>
      <c r="C203" s="104"/>
      <c r="D203" s="104"/>
      <c r="E203" s="22">
        <v>58637.5</v>
      </c>
      <c r="F203" s="110">
        <f t="shared" si="22"/>
        <v>2895.679012345679</v>
      </c>
      <c r="G203" s="109" t="str">
        <f t="shared" si="23"/>
        <v>-</v>
      </c>
      <c r="H203" s="63"/>
    </row>
    <row r="204" spans="1:8" x14ac:dyDescent="0.25">
      <c r="A204" s="47" t="s">
        <v>100</v>
      </c>
      <c r="B204" s="103">
        <v>0</v>
      </c>
      <c r="C204" s="103"/>
      <c r="D204" s="103"/>
      <c r="E204" s="103">
        <f t="shared" ref="E204" si="37">E205</f>
        <v>0</v>
      </c>
      <c r="F204" s="109" t="str">
        <f t="shared" si="22"/>
        <v>-</v>
      </c>
      <c r="G204" s="109" t="str">
        <f t="shared" si="23"/>
        <v>-</v>
      </c>
      <c r="H204" s="63"/>
    </row>
    <row r="205" spans="1:8" x14ac:dyDescent="0.25">
      <c r="A205" s="48" t="s">
        <v>101</v>
      </c>
      <c r="B205" s="22">
        <v>0</v>
      </c>
      <c r="C205" s="104"/>
      <c r="D205" s="104"/>
      <c r="E205" s="22">
        <v>0</v>
      </c>
      <c r="F205" s="110" t="str">
        <f t="shared" si="22"/>
        <v>-</v>
      </c>
      <c r="G205" s="109" t="str">
        <f t="shared" si="23"/>
        <v>-</v>
      </c>
      <c r="H205" s="63"/>
    </row>
    <row r="206" spans="1:8" x14ac:dyDescent="0.25">
      <c r="A206" s="48"/>
      <c r="B206" s="104"/>
      <c r="C206" s="104"/>
      <c r="D206" s="104"/>
      <c r="E206" s="104"/>
      <c r="F206" s="110"/>
      <c r="G206" s="109"/>
      <c r="H206" s="63"/>
    </row>
    <row r="207" spans="1:8" s="5" customFormat="1" x14ac:dyDescent="0.25">
      <c r="A207" s="56" t="s">
        <v>102</v>
      </c>
      <c r="B207" s="106">
        <f>B96+B172</f>
        <v>2104580.4699999997</v>
      </c>
      <c r="C207" s="106">
        <f>C96+C172</f>
        <v>2118047</v>
      </c>
      <c r="D207" s="106">
        <f>D96+D172</f>
        <v>2118047</v>
      </c>
      <c r="E207" s="106">
        <f>E96+E172</f>
        <v>2377735.83</v>
      </c>
      <c r="F207" s="92">
        <f t="shared" si="22"/>
        <v>112.97908841660971</v>
      </c>
      <c r="G207" s="92">
        <f t="shared" si="23"/>
        <v>112.26076805661064</v>
      </c>
      <c r="H207" s="63"/>
    </row>
    <row r="208" spans="1:8" x14ac:dyDescent="0.25">
      <c r="G208" s="1"/>
    </row>
  </sheetData>
  <mergeCells count="3">
    <mergeCell ref="A1:G1"/>
    <mergeCell ref="A3:G3"/>
    <mergeCell ref="A7:G7"/>
  </mergeCells>
  <conditionalFormatting sqref="B14">
    <cfRule type="containsBlanks" dxfId="120" priority="97">
      <formula>LEN(TRIM(B14))=0</formula>
    </cfRule>
  </conditionalFormatting>
  <conditionalFormatting sqref="B16:B19">
    <cfRule type="containsBlanks" dxfId="119" priority="90">
      <formula>LEN(TRIM(B16))=0</formula>
    </cfRule>
  </conditionalFormatting>
  <conditionalFormatting sqref="B21:B22">
    <cfRule type="containsBlanks" dxfId="118" priority="87">
      <formula>LEN(TRIM(B21))=0</formula>
    </cfRule>
  </conditionalFormatting>
  <conditionalFormatting sqref="B24:B25">
    <cfRule type="containsBlanks" dxfId="117" priority="85">
      <formula>LEN(TRIM(B24))=0</formula>
    </cfRule>
  </conditionalFormatting>
  <conditionalFormatting sqref="B27:B28">
    <cfRule type="containsBlanks" dxfId="116" priority="82">
      <formula>LEN(TRIM(B27))=0</formula>
    </cfRule>
  </conditionalFormatting>
  <conditionalFormatting sqref="B30:B33">
    <cfRule type="containsBlanks" dxfId="115" priority="81">
      <formula>LEN(TRIM(B30))=0</formula>
    </cfRule>
  </conditionalFormatting>
  <conditionalFormatting sqref="B37:B40">
    <cfRule type="containsBlanks" dxfId="114" priority="79">
      <formula>LEN(TRIM(B37))=0</formula>
    </cfRule>
  </conditionalFormatting>
  <conditionalFormatting sqref="B44">
    <cfRule type="containsBlanks" dxfId="113" priority="77">
      <formula>LEN(TRIM(B44))=0</formula>
    </cfRule>
  </conditionalFormatting>
  <conditionalFormatting sqref="B48:B49">
    <cfRule type="containsBlanks" dxfId="112" priority="75">
      <formula>LEN(TRIM(B48))=0</formula>
    </cfRule>
  </conditionalFormatting>
  <conditionalFormatting sqref="B51:B52">
    <cfRule type="containsBlanks" dxfId="111" priority="72">
      <formula>LEN(TRIM(B51))=0</formula>
    </cfRule>
  </conditionalFormatting>
  <conditionalFormatting sqref="B56:B58">
    <cfRule type="containsBlanks" dxfId="110" priority="70">
      <formula>LEN(TRIM(B56))=0</formula>
    </cfRule>
  </conditionalFormatting>
  <conditionalFormatting sqref="B61">
    <cfRule type="containsBlanks" dxfId="109" priority="68">
      <formula>LEN(TRIM(B61))=0</formula>
    </cfRule>
  </conditionalFormatting>
  <conditionalFormatting sqref="B65">
    <cfRule type="containsBlanks" dxfId="108" priority="66">
      <formula>LEN(TRIM(B65))=0</formula>
    </cfRule>
  </conditionalFormatting>
  <conditionalFormatting sqref="B72">
    <cfRule type="containsBlanks" dxfId="107" priority="64">
      <formula>LEN(TRIM(B72))=0</formula>
    </cfRule>
  </conditionalFormatting>
  <conditionalFormatting sqref="B74:B76">
    <cfRule type="containsBlanks" dxfId="106" priority="63">
      <formula>LEN(TRIM(B74))=0</formula>
    </cfRule>
  </conditionalFormatting>
  <conditionalFormatting sqref="B78">
    <cfRule type="containsBlanks" dxfId="105" priority="62">
      <formula>LEN(TRIM(B78))=0</formula>
    </cfRule>
  </conditionalFormatting>
  <conditionalFormatting sqref="B99:B102">
    <cfRule type="containsBlanks" dxfId="104" priority="57">
      <formula>LEN(TRIM(B99))=0</formula>
    </cfRule>
  </conditionalFormatting>
  <conditionalFormatting sqref="B104">
    <cfRule type="containsBlanks" dxfId="103" priority="54">
      <formula>LEN(TRIM(B104))=0</formula>
    </cfRule>
  </conditionalFormatting>
  <conditionalFormatting sqref="B106:B108">
    <cfRule type="containsBlanks" dxfId="102" priority="53">
      <formula>LEN(TRIM(B106))=0</formula>
    </cfRule>
  </conditionalFormatting>
  <conditionalFormatting sqref="B112:B115">
    <cfRule type="containsBlanks" dxfId="101" priority="49">
      <formula>LEN(TRIM(B112))=0</formula>
    </cfRule>
  </conditionalFormatting>
  <conditionalFormatting sqref="B117:B122">
    <cfRule type="containsBlanks" dxfId="100" priority="48">
      <formula>LEN(TRIM(B117))=0</formula>
    </cfRule>
  </conditionalFormatting>
  <conditionalFormatting sqref="B124:B132">
    <cfRule type="containsBlanks" dxfId="99" priority="47">
      <formula>LEN(TRIM(B124))=0</formula>
    </cfRule>
  </conditionalFormatting>
  <conditionalFormatting sqref="B134">
    <cfRule type="containsBlanks" dxfId="98" priority="46">
      <formula>LEN(TRIM(B134))=0</formula>
    </cfRule>
  </conditionalFormatting>
  <conditionalFormatting sqref="B136:B142">
    <cfRule type="containsBlanks" dxfId="97" priority="45">
      <formula>LEN(TRIM(B136))=0</formula>
    </cfRule>
  </conditionalFormatting>
  <conditionalFormatting sqref="B146:B147">
    <cfRule type="containsBlanks" dxfId="96" priority="39">
      <formula>LEN(TRIM(B146))=0</formula>
    </cfRule>
  </conditionalFormatting>
  <conditionalFormatting sqref="B149:B152">
    <cfRule type="containsBlanks" dxfId="95" priority="36">
      <formula>LEN(TRIM(B149))=0</formula>
    </cfRule>
  </conditionalFormatting>
  <conditionalFormatting sqref="B156:B157">
    <cfRule type="containsBlanks" dxfId="94" priority="34">
      <formula>LEN(TRIM(B156))=0</formula>
    </cfRule>
  </conditionalFormatting>
  <conditionalFormatting sqref="B160:B161">
    <cfRule type="containsBlanks" dxfId="93" priority="31">
      <formula>LEN(TRIM(B160))=0</formula>
    </cfRule>
  </conditionalFormatting>
  <conditionalFormatting sqref="B165:B167">
    <cfRule type="containsBlanks" dxfId="92" priority="30">
      <formula>LEN(TRIM(B165))=0</formula>
    </cfRule>
  </conditionalFormatting>
  <conditionalFormatting sqref="B169">
    <cfRule type="containsBlanks" dxfId="91" priority="28">
      <formula>LEN(TRIM(B169))=0</formula>
    </cfRule>
  </conditionalFormatting>
  <conditionalFormatting sqref="B175:B176">
    <cfRule type="containsBlanks" dxfId="90" priority="19">
      <formula>LEN(TRIM(B175))=0</formula>
    </cfRule>
  </conditionalFormatting>
  <conditionalFormatting sqref="B180:B182">
    <cfRule type="containsBlanks" dxfId="89" priority="17">
      <formula>LEN(TRIM(B180))=0</formula>
    </cfRule>
  </conditionalFormatting>
  <conditionalFormatting sqref="B184:B190">
    <cfRule type="containsBlanks" dxfId="88" priority="15">
      <formula>LEN(TRIM(B184))=0</formula>
    </cfRule>
  </conditionalFormatting>
  <conditionalFormatting sqref="B192">
    <cfRule type="containsBlanks" dxfId="87" priority="13">
      <formula>LEN(TRIM(B192))=0</formula>
    </cfRule>
  </conditionalFormatting>
  <conditionalFormatting sqref="B194:B195">
    <cfRule type="containsBlanks" dxfId="86" priority="11">
      <formula>LEN(TRIM(B194))=0</formula>
    </cfRule>
  </conditionalFormatting>
  <conditionalFormatting sqref="B197">
    <cfRule type="containsBlanks" dxfId="85" priority="8">
      <formula>LEN(TRIM(B197))=0</formula>
    </cfRule>
  </conditionalFormatting>
  <conditionalFormatting sqref="B199">
    <cfRule type="containsBlanks" dxfId="84" priority="6">
      <formula>LEN(TRIM(B199))=0</formula>
    </cfRule>
  </conditionalFormatting>
  <conditionalFormatting sqref="B203">
    <cfRule type="containsBlanks" dxfId="83" priority="4">
      <formula>LEN(TRIM(B203))=0</formula>
    </cfRule>
  </conditionalFormatting>
  <conditionalFormatting sqref="B205">
    <cfRule type="containsBlanks" dxfId="82" priority="3">
      <formula>LEN(TRIM(B205))=0</formula>
    </cfRule>
  </conditionalFormatting>
  <conditionalFormatting sqref="C12:D12">
    <cfRule type="containsBlanks" dxfId="81" priority="96">
      <formula>LEN(TRIM(C12))=0</formula>
    </cfRule>
  </conditionalFormatting>
  <conditionalFormatting sqref="C35:D35">
    <cfRule type="containsBlanks" dxfId="80" priority="95">
      <formula>LEN(TRIM(C35))=0</formula>
    </cfRule>
  </conditionalFormatting>
  <conditionalFormatting sqref="C42:D42">
    <cfRule type="containsBlanks" dxfId="79" priority="94">
      <formula>LEN(TRIM(C42))=0</formula>
    </cfRule>
  </conditionalFormatting>
  <conditionalFormatting sqref="C46:D46">
    <cfRule type="containsBlanks" dxfId="78" priority="93">
      <formula>LEN(TRIM(C46))=0</formula>
    </cfRule>
  </conditionalFormatting>
  <conditionalFormatting sqref="C54:D54">
    <cfRule type="containsBlanks" dxfId="77" priority="92">
      <formula>LEN(TRIM(C54))=0</formula>
    </cfRule>
  </conditionalFormatting>
  <conditionalFormatting sqref="C63:D63">
    <cfRule type="containsBlanks" dxfId="76" priority="91">
      <formula>LEN(TRIM(C63))=0</formula>
    </cfRule>
  </conditionalFormatting>
  <conditionalFormatting sqref="C70:D70">
    <cfRule type="containsBlanks" dxfId="75" priority="58">
      <formula>LEN(TRIM(C70))=0</formula>
    </cfRule>
  </conditionalFormatting>
  <conditionalFormatting sqref="C97:D97">
    <cfRule type="containsBlanks" dxfId="74" priority="55">
      <formula>LEN(TRIM(C97))=0</formula>
    </cfRule>
  </conditionalFormatting>
  <conditionalFormatting sqref="C110:D110">
    <cfRule type="containsBlanks" dxfId="73" priority="23">
      <formula>LEN(TRIM(C110))=0</formula>
    </cfRule>
  </conditionalFormatting>
  <conditionalFormatting sqref="C144:D144">
    <cfRule type="containsBlanks" dxfId="72" priority="37">
      <formula>LEN(TRIM(C144))=0</formula>
    </cfRule>
  </conditionalFormatting>
  <conditionalFormatting sqref="C154:D154">
    <cfRule type="containsBlanks" dxfId="71" priority="24">
      <formula>LEN(TRIM(C154))=0</formula>
    </cfRule>
  </conditionalFormatting>
  <conditionalFormatting sqref="C158:D158">
    <cfRule type="containsBlanks" dxfId="70" priority="25">
      <formula>LEN(TRIM(C158))=0</formula>
    </cfRule>
  </conditionalFormatting>
  <conditionalFormatting sqref="C163:D163">
    <cfRule type="containsBlanks" dxfId="69" priority="26">
      <formula>LEN(TRIM(C163))=0</formula>
    </cfRule>
  </conditionalFormatting>
  <conditionalFormatting sqref="C173:D173">
    <cfRule type="containsBlanks" dxfId="68" priority="22">
      <formula>LEN(TRIM(C173))=0</formula>
    </cfRule>
  </conditionalFormatting>
  <conditionalFormatting sqref="C178:D178">
    <cfRule type="containsBlanks" dxfId="67" priority="21">
      <formula>LEN(TRIM(C178))=0</formula>
    </cfRule>
  </conditionalFormatting>
  <conditionalFormatting sqref="C201:D201">
    <cfRule type="containsBlanks" dxfId="66" priority="20">
      <formula>LEN(TRIM(C201))=0</formula>
    </cfRule>
  </conditionalFormatting>
  <conditionalFormatting sqref="E14">
    <cfRule type="containsBlanks" dxfId="65" priority="88">
      <formula>LEN(TRIM(E14))=0</formula>
    </cfRule>
  </conditionalFormatting>
  <conditionalFormatting sqref="E16:E19">
    <cfRule type="containsBlanks" dxfId="64" priority="89">
      <formula>LEN(TRIM(E16))=0</formula>
    </cfRule>
  </conditionalFormatting>
  <conditionalFormatting sqref="E21:E22">
    <cfRule type="containsBlanks" dxfId="63" priority="86">
      <formula>LEN(TRIM(E21))=0</formula>
    </cfRule>
  </conditionalFormatting>
  <conditionalFormatting sqref="E24:E25">
    <cfRule type="containsBlanks" dxfId="62" priority="84">
      <formula>LEN(TRIM(E24))=0</formula>
    </cfRule>
  </conditionalFormatting>
  <conditionalFormatting sqref="E27:E28">
    <cfRule type="containsBlanks" dxfId="61" priority="83">
      <formula>LEN(TRIM(E27))=0</formula>
    </cfRule>
  </conditionalFormatting>
  <conditionalFormatting sqref="E30:E33">
    <cfRule type="containsBlanks" dxfId="60" priority="80">
      <formula>LEN(TRIM(E30))=0</formula>
    </cfRule>
  </conditionalFormatting>
  <conditionalFormatting sqref="E37:E40">
    <cfRule type="containsBlanks" dxfId="59" priority="78">
      <formula>LEN(TRIM(E37))=0</formula>
    </cfRule>
  </conditionalFormatting>
  <conditionalFormatting sqref="E44">
    <cfRule type="containsBlanks" dxfId="58" priority="76">
      <formula>LEN(TRIM(E44))=0</formula>
    </cfRule>
  </conditionalFormatting>
  <conditionalFormatting sqref="E48:E49">
    <cfRule type="containsBlanks" dxfId="57" priority="73">
      <formula>LEN(TRIM(E48))=0</formula>
    </cfRule>
  </conditionalFormatting>
  <conditionalFormatting sqref="E51:E52">
    <cfRule type="containsBlanks" dxfId="56" priority="71">
      <formula>LEN(TRIM(E51))=0</formula>
    </cfRule>
  </conditionalFormatting>
  <conditionalFormatting sqref="E56:E58">
    <cfRule type="containsBlanks" dxfId="55" priority="69">
      <formula>LEN(TRIM(E56))=0</formula>
    </cfRule>
  </conditionalFormatting>
  <conditionalFormatting sqref="E61">
    <cfRule type="containsBlanks" dxfId="54" priority="67">
      <formula>LEN(TRIM(E61))=0</formula>
    </cfRule>
  </conditionalFormatting>
  <conditionalFormatting sqref="E65">
    <cfRule type="containsBlanks" dxfId="53" priority="65">
      <formula>LEN(TRIM(E65))=0</formula>
    </cfRule>
  </conditionalFormatting>
  <conditionalFormatting sqref="E72">
    <cfRule type="containsBlanks" dxfId="52" priority="61">
      <formula>LEN(TRIM(E72))=0</formula>
    </cfRule>
  </conditionalFormatting>
  <conditionalFormatting sqref="E74:E76">
    <cfRule type="containsBlanks" dxfId="51" priority="60">
      <formula>LEN(TRIM(E74))=0</formula>
    </cfRule>
  </conditionalFormatting>
  <conditionalFormatting sqref="E78">
    <cfRule type="containsBlanks" dxfId="50" priority="59">
      <formula>LEN(TRIM(E78))=0</formula>
    </cfRule>
  </conditionalFormatting>
  <conditionalFormatting sqref="E99:E102">
    <cfRule type="containsBlanks" dxfId="49" priority="56">
      <formula>LEN(TRIM(E99))=0</formula>
    </cfRule>
  </conditionalFormatting>
  <conditionalFormatting sqref="E104">
    <cfRule type="containsBlanks" dxfId="48" priority="51">
      <formula>LEN(TRIM(E104))=0</formula>
    </cfRule>
  </conditionalFormatting>
  <conditionalFormatting sqref="E106:E108">
    <cfRule type="containsBlanks" dxfId="47" priority="52">
      <formula>LEN(TRIM(E106))=0</formula>
    </cfRule>
  </conditionalFormatting>
  <conditionalFormatting sqref="E112:E115">
    <cfRule type="containsBlanks" dxfId="46" priority="40">
      <formula>LEN(TRIM(E112))=0</formula>
    </cfRule>
  </conditionalFormatting>
  <conditionalFormatting sqref="E117:E122">
    <cfRule type="containsBlanks" dxfId="45" priority="41">
      <formula>LEN(TRIM(E117))=0</formula>
    </cfRule>
  </conditionalFormatting>
  <conditionalFormatting sqref="E124:E132">
    <cfRule type="containsBlanks" dxfId="44" priority="42">
      <formula>LEN(TRIM(E124))=0</formula>
    </cfRule>
  </conditionalFormatting>
  <conditionalFormatting sqref="E134">
    <cfRule type="containsBlanks" dxfId="43" priority="43">
      <formula>LEN(TRIM(E134))=0</formula>
    </cfRule>
  </conditionalFormatting>
  <conditionalFormatting sqref="E136:E142">
    <cfRule type="containsBlanks" dxfId="42" priority="44">
      <formula>LEN(TRIM(E136))=0</formula>
    </cfRule>
  </conditionalFormatting>
  <conditionalFormatting sqref="E146:E147">
    <cfRule type="containsBlanks" dxfId="41" priority="38">
      <formula>LEN(TRIM(E146))=0</formula>
    </cfRule>
  </conditionalFormatting>
  <conditionalFormatting sqref="E149:E152">
    <cfRule type="containsBlanks" dxfId="40" priority="35">
      <formula>LEN(TRIM(E149))=0</formula>
    </cfRule>
  </conditionalFormatting>
  <conditionalFormatting sqref="E156:E157">
    <cfRule type="containsBlanks" dxfId="39" priority="33">
      <formula>LEN(TRIM(E156))=0</formula>
    </cfRule>
  </conditionalFormatting>
  <conditionalFormatting sqref="E160:E161">
    <cfRule type="containsBlanks" dxfId="38" priority="32">
      <formula>LEN(TRIM(E160))=0</formula>
    </cfRule>
  </conditionalFormatting>
  <conditionalFormatting sqref="E165:E167">
    <cfRule type="containsBlanks" dxfId="37" priority="29">
      <formula>LEN(TRIM(E165))=0</formula>
    </cfRule>
  </conditionalFormatting>
  <conditionalFormatting sqref="E169">
    <cfRule type="containsBlanks" dxfId="36" priority="27">
      <formula>LEN(TRIM(E169))=0</formula>
    </cfRule>
  </conditionalFormatting>
  <conditionalFormatting sqref="E175:E176">
    <cfRule type="containsBlanks" dxfId="35" priority="18">
      <formula>LEN(TRIM(E175))=0</formula>
    </cfRule>
  </conditionalFormatting>
  <conditionalFormatting sqref="E180:E182">
    <cfRule type="containsBlanks" dxfId="34" priority="16">
      <formula>LEN(TRIM(E180))=0</formula>
    </cfRule>
  </conditionalFormatting>
  <conditionalFormatting sqref="E184:E190">
    <cfRule type="containsBlanks" dxfId="33" priority="14">
      <formula>LEN(TRIM(E184))=0</formula>
    </cfRule>
  </conditionalFormatting>
  <conditionalFormatting sqref="E192">
    <cfRule type="containsBlanks" dxfId="32" priority="12">
      <formula>LEN(TRIM(E192))=0</formula>
    </cfRule>
  </conditionalFormatting>
  <conditionalFormatting sqref="E194:E195">
    <cfRule type="containsBlanks" dxfId="31" priority="9">
      <formula>LEN(TRIM(E194))=0</formula>
    </cfRule>
  </conditionalFormatting>
  <conditionalFormatting sqref="E197">
    <cfRule type="containsBlanks" dxfId="30" priority="7">
      <formula>LEN(TRIM(E197))=0</formula>
    </cfRule>
  </conditionalFormatting>
  <conditionalFormatting sqref="E199">
    <cfRule type="containsBlanks" dxfId="29" priority="5">
      <formula>LEN(TRIM(E199))=0</formula>
    </cfRule>
  </conditionalFormatting>
  <conditionalFormatting sqref="E203">
    <cfRule type="containsBlanks" dxfId="28" priority="2">
      <formula>LEN(TRIM(E203))=0</formula>
    </cfRule>
  </conditionalFormatting>
  <conditionalFormatting sqref="E205">
    <cfRule type="containsBlanks" dxfId="27" priority="1">
      <formula>LEN(TRIM(E205))=0</formula>
    </cfRule>
  </conditionalFormatting>
  <pageMargins left="0.19685039370078741" right="0.19685039370078741" top="0.39370078740157483" bottom="0.39370078740157483" header="0.19685039370078741" footer="0.19685039370078741"/>
  <pageSetup paperSize="9" scale="85" firstPageNumber="2" fitToHeight="0" orientation="landscape" useFirstPageNumber="1" r:id="rId1"/>
  <headerFooter>
    <oddFooter>&amp;C&amp;P</oddFooter>
  </headerFooter>
  <ignoredErrors>
    <ignoredError sqref="B20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48"/>
  <sheetViews>
    <sheetView showGridLines="0" topLeftCell="A13" zoomScaleNormal="100" workbookViewId="0">
      <selection activeCell="E10" sqref="E10"/>
    </sheetView>
  </sheetViews>
  <sheetFormatPr defaultColWidth="9.109375" defaultRowHeight="13.2" x14ac:dyDescent="0.25"/>
  <cols>
    <col min="1" max="1" width="83" style="1" customWidth="1"/>
    <col min="2" max="2" width="14.6640625" style="1" bestFit="1" customWidth="1"/>
    <col min="3" max="3" width="15.109375" style="1" bestFit="1" customWidth="1"/>
    <col min="4" max="5" width="14.6640625" style="1" bestFit="1" customWidth="1"/>
    <col min="6" max="7" width="8.5546875" style="1" bestFit="1" customWidth="1"/>
    <col min="8" max="16384" width="9.109375" style="1"/>
  </cols>
  <sheetData>
    <row r="2" spans="1:13" s="3" customFormat="1" ht="15.6" x14ac:dyDescent="0.3">
      <c r="A2" s="183" t="s">
        <v>264</v>
      </c>
      <c r="B2" s="183"/>
      <c r="C2" s="183"/>
      <c r="D2" s="183"/>
      <c r="E2" s="183"/>
      <c r="F2" s="183"/>
      <c r="G2" s="183"/>
    </row>
    <row r="3" spans="1:13" x14ac:dyDescent="0.25">
      <c r="A3" s="43"/>
      <c r="B3" s="43"/>
      <c r="C3" s="43"/>
      <c r="D3" s="43"/>
      <c r="E3" s="43"/>
      <c r="F3" s="43"/>
      <c r="G3" s="43"/>
    </row>
    <row r="4" spans="1:13" ht="39.6" x14ac:dyDescent="0.25">
      <c r="A4" s="54" t="s">
        <v>117</v>
      </c>
      <c r="B4" s="29" t="s">
        <v>273</v>
      </c>
      <c r="C4" s="29" t="s">
        <v>277</v>
      </c>
      <c r="D4" s="29" t="s">
        <v>278</v>
      </c>
      <c r="E4" s="29" t="s">
        <v>279</v>
      </c>
      <c r="F4" s="35" t="s">
        <v>189</v>
      </c>
      <c r="G4" s="35" t="s">
        <v>190</v>
      </c>
    </row>
    <row r="5" spans="1:13" s="4" customFormat="1" ht="10.199999999999999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 t="s">
        <v>114</v>
      </c>
      <c r="G5" s="52" t="s">
        <v>115</v>
      </c>
    </row>
    <row r="6" spans="1:13" x14ac:dyDescent="0.25">
      <c r="A6" s="7" t="s">
        <v>118</v>
      </c>
      <c r="B6" s="7"/>
      <c r="C6" s="7"/>
      <c r="D6" s="7"/>
      <c r="E6" s="7"/>
      <c r="F6" s="7"/>
      <c r="G6" s="7"/>
    </row>
    <row r="7" spans="1:13" ht="15.6" x14ac:dyDescent="0.3">
      <c r="A7" s="47" t="s">
        <v>158</v>
      </c>
      <c r="B7" s="58">
        <v>12779.25</v>
      </c>
      <c r="C7" s="58">
        <v>13129</v>
      </c>
      <c r="D7" s="58">
        <v>13129</v>
      </c>
      <c r="E7" s="58">
        <f>E8</f>
        <v>19820.14</v>
      </c>
      <c r="F7" s="109">
        <f>IFERROR(E7/B7*100,"-")</f>
        <v>155.09626934288005</v>
      </c>
      <c r="G7" s="109">
        <f>IFERROR(E7/D7*100,"-")</f>
        <v>150.96458222256072</v>
      </c>
      <c r="I7" s="96" t="s">
        <v>260</v>
      </c>
      <c r="J7" s="97"/>
      <c r="K7" s="97"/>
      <c r="L7" s="97"/>
      <c r="M7" s="97"/>
    </row>
    <row r="8" spans="1:13" ht="15.6" x14ac:dyDescent="0.3">
      <c r="A8" s="48" t="s">
        <v>147</v>
      </c>
      <c r="B8" s="14">
        <v>12779.25</v>
      </c>
      <c r="C8" s="14">
        <v>13129</v>
      </c>
      <c r="D8" s="14">
        <v>13129</v>
      </c>
      <c r="E8" s="14">
        <v>19820.14</v>
      </c>
      <c r="F8" s="110">
        <f t="shared" ref="F8:F23" si="0">IFERROR(E8/B8*100,"-")</f>
        <v>155.09626934288005</v>
      </c>
      <c r="G8" s="110">
        <f t="shared" ref="G8:G23" si="1">IFERROR(E8/D8*100,"-")</f>
        <v>150.96458222256072</v>
      </c>
      <c r="I8" s="96" t="s">
        <v>261</v>
      </c>
      <c r="J8" s="97"/>
      <c r="K8" s="97"/>
      <c r="L8" s="97"/>
      <c r="M8" s="97"/>
    </row>
    <row r="9" spans="1:13" ht="13.8" x14ac:dyDescent="0.3">
      <c r="A9" s="47" t="s">
        <v>159</v>
      </c>
      <c r="B9" s="58">
        <v>23965.11</v>
      </c>
      <c r="C9" s="58">
        <v>26035</v>
      </c>
      <c r="D9" s="58">
        <v>26035</v>
      </c>
      <c r="E9" s="58">
        <v>18045.02</v>
      </c>
      <c r="F9" s="109">
        <f t="shared" si="0"/>
        <v>75.297046414558494</v>
      </c>
      <c r="G9" s="109">
        <f t="shared" si="1"/>
        <v>69.310620318801625</v>
      </c>
      <c r="I9" s="98" t="s">
        <v>262</v>
      </c>
    </row>
    <row r="10" spans="1:13" x14ac:dyDescent="0.25">
      <c r="A10" s="48" t="s">
        <v>154</v>
      </c>
      <c r="B10" s="14">
        <v>23965.11</v>
      </c>
      <c r="C10" s="14">
        <v>26035</v>
      </c>
      <c r="D10" s="14">
        <v>26035</v>
      </c>
      <c r="E10" s="14">
        <v>18045.02</v>
      </c>
      <c r="F10" s="110">
        <f t="shared" si="0"/>
        <v>75.297046414558494</v>
      </c>
      <c r="G10" s="110">
        <f t="shared" si="1"/>
        <v>69.310620318801625</v>
      </c>
    </row>
    <row r="11" spans="1:13" x14ac:dyDescent="0.25">
      <c r="A11" s="47" t="s">
        <v>160</v>
      </c>
      <c r="B11" s="58">
        <v>279901.21999999997</v>
      </c>
      <c r="C11" s="58">
        <v>177485</v>
      </c>
      <c r="D11" s="58">
        <v>177485</v>
      </c>
      <c r="E11" s="58">
        <f>E12+E13</f>
        <v>239350.46999999997</v>
      </c>
      <c r="F11" s="109">
        <f t="shared" si="0"/>
        <v>85.512478295021367</v>
      </c>
      <c r="G11" s="109">
        <f t="shared" si="1"/>
        <v>134.85673155477926</v>
      </c>
    </row>
    <row r="12" spans="1:13" x14ac:dyDescent="0.25">
      <c r="A12" s="48" t="s">
        <v>150</v>
      </c>
      <c r="B12" s="14">
        <v>38733.449999999997</v>
      </c>
      <c r="C12" s="14">
        <v>15000</v>
      </c>
      <c r="D12" s="14">
        <v>15000</v>
      </c>
      <c r="E12" s="14">
        <v>8723.39</v>
      </c>
      <c r="F12" s="110">
        <f t="shared" si="0"/>
        <v>22.52159309330824</v>
      </c>
      <c r="G12" s="110">
        <f t="shared" si="1"/>
        <v>58.15593333333333</v>
      </c>
    </row>
    <row r="13" spans="1:13" x14ac:dyDescent="0.25">
      <c r="A13" s="48" t="s">
        <v>153</v>
      </c>
      <c r="B13" s="14">
        <v>241167.77</v>
      </c>
      <c r="C13" s="14">
        <v>162485</v>
      </c>
      <c r="D13" s="14">
        <v>162485</v>
      </c>
      <c r="E13" s="14">
        <v>230627.08</v>
      </c>
      <c r="F13" s="110">
        <f t="shared" si="0"/>
        <v>95.629312324777061</v>
      </c>
      <c r="G13" s="110">
        <f t="shared" si="1"/>
        <v>141.93745884235466</v>
      </c>
    </row>
    <row r="14" spans="1:13" x14ac:dyDescent="0.25">
      <c r="A14" s="47" t="s">
        <v>161</v>
      </c>
      <c r="B14" s="58">
        <v>1783767.23</v>
      </c>
      <c r="C14" s="58">
        <v>1880273</v>
      </c>
      <c r="D14" s="58">
        <v>1880273</v>
      </c>
      <c r="E14" s="58">
        <f>E16+E15</f>
        <v>1944610.43</v>
      </c>
      <c r="F14" s="109">
        <f t="shared" si="0"/>
        <v>109.01705095232631</v>
      </c>
      <c r="G14" s="109">
        <f t="shared" si="1"/>
        <v>103.42170684788859</v>
      </c>
    </row>
    <row r="15" spans="1:13" x14ac:dyDescent="0.25">
      <c r="A15" s="48" t="s">
        <v>151</v>
      </c>
      <c r="B15" s="14">
        <v>2173.2399999999998</v>
      </c>
      <c r="C15" s="14">
        <v>13498</v>
      </c>
      <c r="D15" s="14">
        <v>13498</v>
      </c>
      <c r="E15" s="14">
        <v>3065.19</v>
      </c>
      <c r="F15" s="110">
        <f t="shared" si="0"/>
        <v>141.04240672912337</v>
      </c>
      <c r="G15" s="110">
        <f t="shared" si="1"/>
        <v>22.708475329678471</v>
      </c>
    </row>
    <row r="16" spans="1:13" x14ac:dyDescent="0.25">
      <c r="A16" s="48" t="s">
        <v>152</v>
      </c>
      <c r="B16" s="14">
        <v>1781593.99</v>
      </c>
      <c r="C16" s="14">
        <v>1866775</v>
      </c>
      <c r="D16" s="14">
        <v>1866775</v>
      </c>
      <c r="E16" s="14">
        <v>1941545.24</v>
      </c>
      <c r="F16" s="110">
        <f t="shared" si="0"/>
        <v>108.9779854948882</v>
      </c>
      <c r="G16" s="110">
        <f t="shared" si="1"/>
        <v>104.0053161200466</v>
      </c>
    </row>
    <row r="17" spans="1:7" x14ac:dyDescent="0.25">
      <c r="A17" s="47" t="s">
        <v>194</v>
      </c>
      <c r="B17" s="58">
        <v>869.5</v>
      </c>
      <c r="C17" s="58">
        <v>1448</v>
      </c>
      <c r="D17" s="58">
        <v>1448</v>
      </c>
      <c r="E17" s="58">
        <v>448</v>
      </c>
      <c r="F17" s="109">
        <f t="shared" si="0"/>
        <v>51.523864289821745</v>
      </c>
      <c r="G17" s="109">
        <f t="shared" si="1"/>
        <v>30.939226519337016</v>
      </c>
    </row>
    <row r="18" spans="1:7" x14ac:dyDescent="0.25">
      <c r="A18" s="48" t="s">
        <v>193</v>
      </c>
      <c r="B18" s="14">
        <v>869.5</v>
      </c>
      <c r="C18" s="14">
        <v>1448</v>
      </c>
      <c r="D18" s="14">
        <v>1448</v>
      </c>
      <c r="E18" s="14">
        <v>448</v>
      </c>
      <c r="F18" s="110">
        <f t="shared" si="0"/>
        <v>51.523864289821745</v>
      </c>
      <c r="G18" s="110">
        <f t="shared" si="1"/>
        <v>30.939226519337016</v>
      </c>
    </row>
    <row r="19" spans="1:7" x14ac:dyDescent="0.25">
      <c r="A19" s="47" t="s">
        <v>218</v>
      </c>
      <c r="B19" s="58">
        <v>140.16999999999999</v>
      </c>
      <c r="C19" s="58">
        <v>50</v>
      </c>
      <c r="D19" s="58">
        <v>50</v>
      </c>
      <c r="E19" s="58">
        <v>48.24</v>
      </c>
      <c r="F19" s="109">
        <f t="shared" si="0"/>
        <v>34.415352785902833</v>
      </c>
      <c r="G19" s="109">
        <f t="shared" si="1"/>
        <v>96.48</v>
      </c>
    </row>
    <row r="20" spans="1:7" x14ac:dyDescent="0.25">
      <c r="A20" s="48" t="s">
        <v>148</v>
      </c>
      <c r="B20" s="14">
        <v>140.16999999999999</v>
      </c>
      <c r="C20" s="14">
        <v>50</v>
      </c>
      <c r="D20" s="14">
        <v>50</v>
      </c>
      <c r="E20" s="14">
        <v>48.24</v>
      </c>
      <c r="F20" s="110">
        <f t="shared" si="0"/>
        <v>34.415352785902833</v>
      </c>
      <c r="G20" s="110">
        <f t="shared" si="1"/>
        <v>96.48</v>
      </c>
    </row>
    <row r="21" spans="1:7" x14ac:dyDescent="0.25">
      <c r="A21" s="48" t="s">
        <v>162</v>
      </c>
      <c r="B21" s="100">
        <v>0</v>
      </c>
      <c r="C21" s="100">
        <v>0</v>
      </c>
      <c r="D21" s="100">
        <v>0</v>
      </c>
      <c r="E21" s="100">
        <v>0</v>
      </c>
      <c r="F21" s="110" t="str">
        <f t="shared" si="0"/>
        <v>-</v>
      </c>
      <c r="G21" s="110" t="str">
        <f t="shared" si="1"/>
        <v>-</v>
      </c>
    </row>
    <row r="22" spans="1:7" x14ac:dyDescent="0.25">
      <c r="A22" s="48"/>
      <c r="B22" s="11"/>
      <c r="C22" s="11"/>
      <c r="D22" s="11"/>
      <c r="E22" s="11"/>
      <c r="F22" s="110"/>
      <c r="G22" s="110"/>
    </row>
    <row r="23" spans="1:7" x14ac:dyDescent="0.25">
      <c r="A23" s="56" t="s">
        <v>19</v>
      </c>
      <c r="B23" s="57">
        <f>B7+B9+B11+B14+B17+B19</f>
        <v>2101422.48</v>
      </c>
      <c r="C23" s="57">
        <f t="shared" ref="C23" si="2">C7+C9+C11+C14+C17+C19</f>
        <v>2098420</v>
      </c>
      <c r="D23" s="57">
        <f>D7+D9+D11+D14+D17+D19</f>
        <v>2098420</v>
      </c>
      <c r="E23" s="57">
        <f>E7+E9+E11+E14+E17+E19</f>
        <v>2222322.3000000003</v>
      </c>
      <c r="F23" s="92">
        <f t="shared" si="0"/>
        <v>105.75323720720834</v>
      </c>
      <c r="G23" s="92">
        <f t="shared" si="1"/>
        <v>105.90455199626388</v>
      </c>
    </row>
    <row r="24" spans="1:7" s="5" customFormat="1" x14ac:dyDescent="0.25">
      <c r="B24" s="80"/>
      <c r="C24" s="80"/>
      <c r="D24" s="80"/>
      <c r="E24" s="80"/>
      <c r="F24" s="82"/>
      <c r="G24" s="82"/>
    </row>
    <row r="25" spans="1:7" x14ac:dyDescent="0.25">
      <c r="B25" s="63"/>
      <c r="C25" s="63"/>
      <c r="D25" s="63"/>
      <c r="E25" s="63"/>
      <c r="F25" s="42"/>
      <c r="G25" s="42"/>
    </row>
    <row r="26" spans="1:7" x14ac:dyDescent="0.25">
      <c r="B26" s="63"/>
      <c r="C26" s="63"/>
      <c r="D26" s="63"/>
      <c r="E26" s="63"/>
      <c r="F26" s="83"/>
      <c r="G26" s="83"/>
    </row>
    <row r="27" spans="1:7" x14ac:dyDescent="0.25">
      <c r="A27" s="7" t="s">
        <v>119</v>
      </c>
      <c r="B27" s="81"/>
      <c r="C27" s="81"/>
      <c r="D27" s="81"/>
      <c r="E27" s="81"/>
      <c r="F27" s="49"/>
      <c r="G27" s="49"/>
    </row>
    <row r="28" spans="1:7" x14ac:dyDescent="0.25">
      <c r="A28" s="47" t="s">
        <v>158</v>
      </c>
      <c r="B28" s="103">
        <f>B29</f>
        <v>49478.61</v>
      </c>
      <c r="C28" s="103">
        <f t="shared" ref="C28:D28" si="3">C29</f>
        <v>13129</v>
      </c>
      <c r="D28" s="103">
        <f t="shared" si="3"/>
        <v>13129</v>
      </c>
      <c r="E28" s="103">
        <f>E29</f>
        <v>17228.79</v>
      </c>
      <c r="F28" s="109">
        <f t="shared" ref="F28:F46" si="4">IFERROR(E28/B28*100,"-")</f>
        <v>34.820683119432822</v>
      </c>
      <c r="G28" s="109">
        <f t="shared" ref="G28:G46" si="5">IFERROR(E28/D28*100,"-")</f>
        <v>131.2269784446645</v>
      </c>
    </row>
    <row r="29" spans="1:7" x14ac:dyDescent="0.25">
      <c r="A29" s="48" t="s">
        <v>147</v>
      </c>
      <c r="B29" s="104">
        <v>49478.61</v>
      </c>
      <c r="C29" s="104">
        <v>13129</v>
      </c>
      <c r="D29" s="104">
        <v>13129</v>
      </c>
      <c r="E29" s="104">
        <v>17228.79</v>
      </c>
      <c r="F29" s="110">
        <f t="shared" si="4"/>
        <v>34.820683119432822</v>
      </c>
      <c r="G29" s="110">
        <f t="shared" si="5"/>
        <v>131.2269784446645</v>
      </c>
    </row>
    <row r="30" spans="1:7" x14ac:dyDescent="0.25">
      <c r="A30" s="47" t="s">
        <v>159</v>
      </c>
      <c r="B30" s="103">
        <f>B31</f>
        <v>16462.189999999999</v>
      </c>
      <c r="C30" s="103">
        <f t="shared" ref="C30:D30" si="6">C31</f>
        <v>31839</v>
      </c>
      <c r="D30" s="103">
        <f t="shared" si="6"/>
        <v>31839</v>
      </c>
      <c r="E30" s="103">
        <f>E31</f>
        <v>16297.62</v>
      </c>
      <c r="F30" s="109">
        <f t="shared" si="4"/>
        <v>99.000315267895729</v>
      </c>
      <c r="G30" s="109">
        <f t="shared" si="5"/>
        <v>51.187600113068875</v>
      </c>
    </row>
    <row r="31" spans="1:7" x14ac:dyDescent="0.25">
      <c r="A31" s="48" t="s">
        <v>154</v>
      </c>
      <c r="B31" s="104">
        <v>16462.189999999999</v>
      </c>
      <c r="C31" s="104">
        <v>31839</v>
      </c>
      <c r="D31" s="104">
        <v>31839</v>
      </c>
      <c r="E31" s="104">
        <v>16297.62</v>
      </c>
      <c r="F31" s="110">
        <f t="shared" si="4"/>
        <v>99.000315267895729</v>
      </c>
      <c r="G31" s="110">
        <f t="shared" si="5"/>
        <v>51.187600113068875</v>
      </c>
    </row>
    <row r="32" spans="1:7" x14ac:dyDescent="0.25">
      <c r="A32" s="47" t="s">
        <v>160</v>
      </c>
      <c r="B32" s="103">
        <f>B33+B34</f>
        <v>253699.84</v>
      </c>
      <c r="C32" s="103">
        <f t="shared" ref="C32:D32" si="7">C33+C34</f>
        <v>179708</v>
      </c>
      <c r="D32" s="103">
        <f t="shared" si="7"/>
        <v>179708</v>
      </c>
      <c r="E32" s="103">
        <f>E33+E34</f>
        <v>227938.68</v>
      </c>
      <c r="F32" s="109">
        <f t="shared" si="4"/>
        <v>89.845811491248867</v>
      </c>
      <c r="G32" s="109">
        <f t="shared" si="5"/>
        <v>126.83836000623232</v>
      </c>
    </row>
    <row r="33" spans="1:7" x14ac:dyDescent="0.25">
      <c r="A33" s="48" t="s">
        <v>150</v>
      </c>
      <c r="B33" s="104">
        <v>37611.269999999997</v>
      </c>
      <c r="C33" s="104">
        <v>17223</v>
      </c>
      <c r="D33" s="104">
        <v>17223</v>
      </c>
      <c r="E33" s="104">
        <v>8738.4</v>
      </c>
      <c r="F33" s="110">
        <f t="shared" si="4"/>
        <v>23.233461672525284</v>
      </c>
      <c r="G33" s="110">
        <f t="shared" si="5"/>
        <v>50.736805434593279</v>
      </c>
    </row>
    <row r="34" spans="1:7" x14ac:dyDescent="0.25">
      <c r="A34" s="48" t="s">
        <v>153</v>
      </c>
      <c r="B34" s="104">
        <v>216088.57</v>
      </c>
      <c r="C34" s="104">
        <v>162485</v>
      </c>
      <c r="D34" s="104">
        <v>162485</v>
      </c>
      <c r="E34" s="104">
        <v>219200.28</v>
      </c>
      <c r="F34" s="110">
        <f t="shared" si="4"/>
        <v>101.44001600825068</v>
      </c>
      <c r="G34" s="110">
        <f t="shared" si="5"/>
        <v>134.90493276302428</v>
      </c>
    </row>
    <row r="35" spans="1:7" x14ac:dyDescent="0.25">
      <c r="A35" s="47" t="s">
        <v>161</v>
      </c>
      <c r="B35" s="103">
        <f>B36+B37</f>
        <v>1784101.35</v>
      </c>
      <c r="C35" s="103">
        <f t="shared" ref="C35:D35" si="8">C36+C37</f>
        <v>1891773</v>
      </c>
      <c r="D35" s="103">
        <f t="shared" si="8"/>
        <v>1891773</v>
      </c>
      <c r="E35" s="103">
        <f>E36+E37</f>
        <v>2115822.7399999998</v>
      </c>
      <c r="F35" s="109">
        <f t="shared" si="4"/>
        <v>118.59319202914116</v>
      </c>
      <c r="G35" s="109">
        <f t="shared" si="5"/>
        <v>111.84337338570747</v>
      </c>
    </row>
    <row r="36" spans="1:7" x14ac:dyDescent="0.25">
      <c r="A36" s="48" t="s">
        <v>151</v>
      </c>
      <c r="B36" s="104">
        <v>7153.24</v>
      </c>
      <c r="C36" s="104">
        <v>14998</v>
      </c>
      <c r="D36" s="104">
        <v>14998</v>
      </c>
      <c r="E36" s="104">
        <v>9100.65</v>
      </c>
      <c r="F36" s="110">
        <f t="shared" si="4"/>
        <v>127.22416695092014</v>
      </c>
      <c r="G36" s="110">
        <f t="shared" si="5"/>
        <v>60.679090545406055</v>
      </c>
    </row>
    <row r="37" spans="1:7" x14ac:dyDescent="0.25">
      <c r="A37" s="48" t="s">
        <v>152</v>
      </c>
      <c r="B37" s="104">
        <v>1776948.11</v>
      </c>
      <c r="C37" s="104">
        <v>1876775</v>
      </c>
      <c r="D37" s="104">
        <v>1876775</v>
      </c>
      <c r="E37" s="104">
        <v>2106722.09</v>
      </c>
      <c r="F37" s="110">
        <f t="shared" si="4"/>
        <v>118.55844738201159</v>
      </c>
      <c r="G37" s="110">
        <f t="shared" si="5"/>
        <v>112.25224600711326</v>
      </c>
    </row>
    <row r="38" spans="1:7" x14ac:dyDescent="0.25">
      <c r="A38" s="47" t="s">
        <v>194</v>
      </c>
      <c r="B38" s="103">
        <f>B39</f>
        <v>838.48</v>
      </c>
      <c r="C38" s="103">
        <f t="shared" ref="C38:D38" si="9">C39</f>
        <v>1548</v>
      </c>
      <c r="D38" s="103">
        <f t="shared" si="9"/>
        <v>1548</v>
      </c>
      <c r="E38" s="103">
        <v>448</v>
      </c>
      <c r="F38" s="109">
        <f t="shared" si="4"/>
        <v>53.430016219826349</v>
      </c>
      <c r="G38" s="109">
        <f t="shared" si="5"/>
        <v>28.940568475452196</v>
      </c>
    </row>
    <row r="39" spans="1:7" x14ac:dyDescent="0.25">
      <c r="A39" s="48" t="s">
        <v>193</v>
      </c>
      <c r="B39" s="104">
        <v>838.48</v>
      </c>
      <c r="C39" s="104">
        <v>1548</v>
      </c>
      <c r="D39" s="104">
        <v>1548</v>
      </c>
      <c r="E39" s="104">
        <v>448</v>
      </c>
      <c r="F39" s="110">
        <f t="shared" si="4"/>
        <v>53.430016219826349</v>
      </c>
      <c r="G39" s="110">
        <f t="shared" si="5"/>
        <v>28.940568475452196</v>
      </c>
    </row>
    <row r="40" spans="1:7" x14ac:dyDescent="0.25">
      <c r="A40" s="47" t="s">
        <v>218</v>
      </c>
      <c r="B40" s="103">
        <f>B41+B42</f>
        <v>0</v>
      </c>
      <c r="C40" s="103">
        <v>50</v>
      </c>
      <c r="D40" s="103">
        <v>50</v>
      </c>
      <c r="E40" s="103">
        <f t="shared" ref="E40" si="10">E41+E42</f>
        <v>0</v>
      </c>
      <c r="F40" s="109" t="str">
        <f t="shared" si="4"/>
        <v>-</v>
      </c>
      <c r="G40" s="109">
        <f t="shared" si="5"/>
        <v>0</v>
      </c>
    </row>
    <row r="41" spans="1:7" x14ac:dyDescent="0.25">
      <c r="A41" s="48" t="s">
        <v>148</v>
      </c>
      <c r="B41" s="104">
        <v>0</v>
      </c>
      <c r="C41" s="104">
        <v>50</v>
      </c>
      <c r="D41" s="104">
        <v>50</v>
      </c>
      <c r="E41" s="104">
        <v>0</v>
      </c>
      <c r="F41" s="110" t="str">
        <f t="shared" si="4"/>
        <v>-</v>
      </c>
      <c r="G41" s="110">
        <f t="shared" si="5"/>
        <v>0</v>
      </c>
    </row>
    <row r="42" spans="1:7" x14ac:dyDescent="0.25">
      <c r="A42" s="48" t="s">
        <v>162</v>
      </c>
      <c r="B42" s="22">
        <v>0</v>
      </c>
      <c r="C42" s="22">
        <v>0</v>
      </c>
      <c r="D42" s="22">
        <v>0</v>
      </c>
      <c r="E42" s="22">
        <v>0</v>
      </c>
      <c r="F42" s="110" t="str">
        <f t="shared" si="4"/>
        <v>-</v>
      </c>
      <c r="G42" s="110" t="str">
        <f t="shared" si="5"/>
        <v>-</v>
      </c>
    </row>
    <row r="43" spans="1:7" x14ac:dyDescent="0.25">
      <c r="A43" s="47" t="s">
        <v>163</v>
      </c>
      <c r="B43" s="103">
        <f>B44</f>
        <v>0</v>
      </c>
      <c r="C43" s="103">
        <f t="shared" ref="C43:E43" si="11">C44</f>
        <v>0</v>
      </c>
      <c r="D43" s="103">
        <f t="shared" si="11"/>
        <v>0</v>
      </c>
      <c r="E43" s="103">
        <f t="shared" si="11"/>
        <v>0</v>
      </c>
      <c r="F43" s="109" t="str">
        <f t="shared" si="4"/>
        <v>-</v>
      </c>
      <c r="G43" s="109" t="str">
        <f t="shared" si="5"/>
        <v>-</v>
      </c>
    </row>
    <row r="44" spans="1:7" x14ac:dyDescent="0.25">
      <c r="A44" s="48" t="s">
        <v>149</v>
      </c>
      <c r="B44" s="22">
        <v>0</v>
      </c>
      <c r="C44" s="22">
        <v>0</v>
      </c>
      <c r="D44" s="22">
        <v>0</v>
      </c>
      <c r="E44" s="22">
        <v>0</v>
      </c>
      <c r="F44" s="110" t="str">
        <f t="shared" si="4"/>
        <v>-</v>
      </c>
      <c r="G44" s="110" t="str">
        <f t="shared" si="5"/>
        <v>-</v>
      </c>
    </row>
    <row r="45" spans="1:7" x14ac:dyDescent="0.25">
      <c r="A45" s="48"/>
      <c r="B45" s="104"/>
      <c r="C45" s="104"/>
      <c r="D45" s="104"/>
      <c r="E45" s="104"/>
      <c r="F45" s="110"/>
      <c r="G45" s="110"/>
    </row>
    <row r="46" spans="1:7" x14ac:dyDescent="0.25">
      <c r="A46" s="56" t="s">
        <v>102</v>
      </c>
      <c r="B46" s="106">
        <f>B28+B30+B32+B35+B38+B40+B43</f>
        <v>2104580.4700000002</v>
      </c>
      <c r="C46" s="106">
        <f t="shared" ref="C46:D46" si="12">C28+C30+C32+C35+C38+C40+C43</f>
        <v>2118047</v>
      </c>
      <c r="D46" s="106">
        <f t="shared" si="12"/>
        <v>2118047</v>
      </c>
      <c r="E46" s="106">
        <f>E28+E30+E32+E35+E38</f>
        <v>2377735.8299999996</v>
      </c>
      <c r="F46" s="92">
        <f t="shared" si="4"/>
        <v>112.97908841660967</v>
      </c>
      <c r="G46" s="92">
        <f t="shared" si="5"/>
        <v>112.26076805661063</v>
      </c>
    </row>
    <row r="48" spans="1:7" x14ac:dyDescent="0.25">
      <c r="B48" s="63"/>
      <c r="C48" s="63"/>
      <c r="D48" s="63"/>
      <c r="E48" s="63"/>
      <c r="F48" s="63"/>
      <c r="G48" s="63"/>
    </row>
  </sheetData>
  <mergeCells count="1">
    <mergeCell ref="A2:G2"/>
  </mergeCells>
  <conditionalFormatting sqref="B8:E8">
    <cfRule type="containsBlanks" dxfId="26" priority="13">
      <formula>LEN(TRIM(B8))=0</formula>
    </cfRule>
  </conditionalFormatting>
  <conditionalFormatting sqref="B10:E10">
    <cfRule type="containsBlanks" dxfId="25" priority="12">
      <formula>LEN(TRIM(B10))=0</formula>
    </cfRule>
  </conditionalFormatting>
  <conditionalFormatting sqref="B12:E13">
    <cfRule type="containsBlanks" dxfId="24" priority="11">
      <formula>LEN(TRIM(B12))=0</formula>
    </cfRule>
  </conditionalFormatting>
  <conditionalFormatting sqref="B15:E16">
    <cfRule type="containsBlanks" dxfId="23" priority="10">
      <formula>LEN(TRIM(B15))=0</formula>
    </cfRule>
  </conditionalFormatting>
  <conditionalFormatting sqref="B18:E18">
    <cfRule type="containsBlanks" dxfId="22" priority="9">
      <formula>LEN(TRIM(B18))=0</formula>
    </cfRule>
  </conditionalFormatting>
  <conditionalFormatting sqref="B20:E21">
    <cfRule type="containsBlanks" dxfId="21" priority="8">
      <formula>LEN(TRIM(B20))=0</formula>
    </cfRule>
  </conditionalFormatting>
  <conditionalFormatting sqref="B29:E29">
    <cfRule type="containsBlanks" dxfId="20" priority="7">
      <formula>LEN(TRIM(B29))=0</formula>
    </cfRule>
  </conditionalFormatting>
  <conditionalFormatting sqref="B31:E31">
    <cfRule type="containsBlanks" dxfId="19" priority="6">
      <formula>LEN(TRIM(B31))=0</formula>
    </cfRule>
  </conditionalFormatting>
  <conditionalFormatting sqref="B33:E34">
    <cfRule type="containsBlanks" dxfId="18" priority="5">
      <formula>LEN(TRIM(B33))=0</formula>
    </cfRule>
  </conditionalFormatting>
  <conditionalFormatting sqref="B36:E37">
    <cfRule type="containsBlanks" dxfId="17" priority="4">
      <formula>LEN(TRIM(B36))=0</formula>
    </cfRule>
  </conditionalFormatting>
  <conditionalFormatting sqref="B39:E39">
    <cfRule type="containsBlanks" dxfId="16" priority="3">
      <formula>LEN(TRIM(B39))=0</formula>
    </cfRule>
  </conditionalFormatting>
  <conditionalFormatting sqref="B41:E42">
    <cfRule type="containsBlanks" dxfId="15" priority="2">
      <formula>LEN(TRIM(B41))=0</formula>
    </cfRule>
  </conditionalFormatting>
  <conditionalFormatting sqref="B44:E44">
    <cfRule type="containsBlanks" dxfId="14" priority="1">
      <formula>LEN(TRIM(B44))=0</formula>
    </cfRule>
  </conditionalFormatting>
  <pageMargins left="0.19685039370078741" right="0.19685039370078741" top="0.39370078740157483" bottom="0.39370078740157483" header="0.19685039370078741" footer="0.19685039370078741"/>
  <pageSetup paperSize="9" scale="77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showGridLines="0" zoomScaleNormal="100" workbookViewId="0">
      <selection activeCell="A29" sqref="A29"/>
    </sheetView>
  </sheetViews>
  <sheetFormatPr defaultColWidth="9.109375" defaultRowHeight="13.2" x14ac:dyDescent="0.25"/>
  <cols>
    <col min="1" max="1" width="100.109375" style="1" customWidth="1"/>
    <col min="2" max="2" width="16.6640625" style="1" customWidth="1"/>
    <col min="3" max="3" width="15.33203125" style="1" bestFit="1" customWidth="1"/>
    <col min="4" max="4" width="15.88671875" style="1" bestFit="1" customWidth="1"/>
    <col min="5" max="5" width="16" style="1" customWidth="1"/>
    <col min="6" max="6" width="9.109375" style="1" bestFit="1" customWidth="1"/>
    <col min="7" max="7" width="8.5546875" style="1" bestFit="1" customWidth="1"/>
    <col min="8" max="16384" width="9.109375" style="1"/>
  </cols>
  <sheetData>
    <row r="1" spans="1:13" s="118" customFormat="1" ht="13.5" customHeight="1" x14ac:dyDescent="0.3">
      <c r="A1" s="183" t="s">
        <v>265</v>
      </c>
      <c r="B1" s="183"/>
      <c r="C1" s="183"/>
      <c r="D1" s="183"/>
      <c r="E1" s="183"/>
      <c r="F1" s="183"/>
      <c r="G1" s="183"/>
    </row>
    <row r="2" spans="1:13" ht="3.75" customHeight="1" x14ac:dyDescent="0.25">
      <c r="A2" s="43"/>
      <c r="B2" s="43"/>
      <c r="C2" s="43"/>
      <c r="D2" s="43"/>
      <c r="E2" s="43"/>
      <c r="F2" s="43"/>
      <c r="G2" s="43"/>
    </row>
    <row r="3" spans="1:13" ht="26.4" x14ac:dyDescent="0.25">
      <c r="A3" s="54" t="s">
        <v>120</v>
      </c>
      <c r="B3" s="29" t="s">
        <v>274</v>
      </c>
      <c r="C3" s="29" t="s">
        <v>277</v>
      </c>
      <c r="D3" s="29" t="s">
        <v>278</v>
      </c>
      <c r="E3" s="29" t="s">
        <v>284</v>
      </c>
      <c r="F3" s="35" t="s">
        <v>189</v>
      </c>
      <c r="G3" s="35" t="s">
        <v>190</v>
      </c>
    </row>
    <row r="4" spans="1:13" s="4" customFormat="1" ht="8.25" customHeight="1" x14ac:dyDescent="0.2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52" t="s">
        <v>114</v>
      </c>
      <c r="G4" s="52" t="s">
        <v>115</v>
      </c>
    </row>
    <row r="5" spans="1:13" x14ac:dyDescent="0.25">
      <c r="A5" s="7" t="s">
        <v>126</v>
      </c>
      <c r="B5" s="7"/>
      <c r="C5" s="7"/>
      <c r="D5" s="7"/>
      <c r="E5" s="7"/>
      <c r="F5" s="7"/>
      <c r="G5" s="7"/>
    </row>
    <row r="6" spans="1:13" ht="15.6" x14ac:dyDescent="0.3">
      <c r="A6" s="95" t="s">
        <v>121</v>
      </c>
      <c r="B6" s="113">
        <f>SUM(B7:B11)</f>
        <v>0</v>
      </c>
      <c r="C6" s="113">
        <f t="shared" ref="C6:E6" si="0">SUM(C7:C11)</f>
        <v>0</v>
      </c>
      <c r="D6" s="113">
        <f t="shared" si="0"/>
        <v>0</v>
      </c>
      <c r="E6" s="113">
        <f t="shared" si="0"/>
        <v>0</v>
      </c>
      <c r="F6" s="115" t="str">
        <f>IFERROR(E6/B6*100,"-")</f>
        <v>-</v>
      </c>
      <c r="G6" s="115" t="str">
        <f>IFERROR(E6/D6*100,"-")</f>
        <v>-</v>
      </c>
      <c r="I6" s="96" t="s">
        <v>260</v>
      </c>
      <c r="J6" s="97"/>
      <c r="K6" s="97"/>
      <c r="L6" s="97"/>
      <c r="M6" s="97"/>
    </row>
    <row r="7" spans="1:13" ht="15.6" x14ac:dyDescent="0.3">
      <c r="A7" s="51" t="s">
        <v>164</v>
      </c>
      <c r="B7" s="22">
        <v>0</v>
      </c>
      <c r="C7" s="22">
        <v>0</v>
      </c>
      <c r="D7" s="22">
        <v>0</v>
      </c>
      <c r="E7" s="22">
        <v>0</v>
      </c>
      <c r="F7" s="110" t="str">
        <f t="shared" ref="F7:F38" si="1">IFERROR(E7/B7*100,"-")</f>
        <v>-</v>
      </c>
      <c r="G7" s="110" t="str">
        <f t="shared" ref="G7:G38" si="2">IFERROR(E7/D7*100,"-")</f>
        <v>-</v>
      </c>
      <c r="I7" s="96" t="s">
        <v>261</v>
      </c>
      <c r="J7" s="97"/>
      <c r="K7" s="97"/>
      <c r="L7" s="97"/>
      <c r="M7" s="97"/>
    </row>
    <row r="8" spans="1:13" ht="13.8" x14ac:dyDescent="0.3">
      <c r="A8" s="51" t="s">
        <v>212</v>
      </c>
      <c r="B8" s="22">
        <v>0</v>
      </c>
      <c r="C8" s="22">
        <v>0</v>
      </c>
      <c r="D8" s="22">
        <v>0</v>
      </c>
      <c r="E8" s="22">
        <v>0</v>
      </c>
      <c r="F8" s="110" t="str">
        <f t="shared" si="1"/>
        <v>-</v>
      </c>
      <c r="G8" s="110" t="str">
        <f t="shared" si="2"/>
        <v>-</v>
      </c>
      <c r="I8" s="98" t="s">
        <v>262</v>
      </c>
    </row>
    <row r="9" spans="1:13" x14ac:dyDescent="0.25">
      <c r="A9" s="51" t="s">
        <v>165</v>
      </c>
      <c r="B9" s="22">
        <v>0</v>
      </c>
      <c r="C9" s="22">
        <v>0</v>
      </c>
      <c r="D9" s="22">
        <v>0</v>
      </c>
      <c r="E9" s="22">
        <v>0</v>
      </c>
      <c r="F9" s="110" t="str">
        <f t="shared" si="1"/>
        <v>-</v>
      </c>
      <c r="G9" s="110" t="str">
        <f t="shared" si="2"/>
        <v>-</v>
      </c>
    </row>
    <row r="10" spans="1:13" x14ac:dyDescent="0.25">
      <c r="A10" s="51" t="s">
        <v>166</v>
      </c>
      <c r="B10" s="22">
        <v>0</v>
      </c>
      <c r="C10" s="22">
        <v>0</v>
      </c>
      <c r="D10" s="22">
        <v>0</v>
      </c>
      <c r="E10" s="22">
        <v>0</v>
      </c>
      <c r="F10" s="110" t="str">
        <f t="shared" si="1"/>
        <v>-</v>
      </c>
      <c r="G10" s="110" t="str">
        <f t="shared" si="2"/>
        <v>-</v>
      </c>
    </row>
    <row r="11" spans="1:13" x14ac:dyDescent="0.25">
      <c r="A11" s="51" t="s">
        <v>167</v>
      </c>
      <c r="B11" s="22">
        <v>0</v>
      </c>
      <c r="C11" s="22">
        <v>0</v>
      </c>
      <c r="D11" s="22">
        <v>0</v>
      </c>
      <c r="E11" s="22">
        <v>0</v>
      </c>
      <c r="F11" s="110" t="str">
        <f t="shared" si="1"/>
        <v>-</v>
      </c>
      <c r="G11" s="110" t="str">
        <f t="shared" si="2"/>
        <v>-</v>
      </c>
    </row>
    <row r="12" spans="1:13" x14ac:dyDescent="0.25">
      <c r="A12" s="85" t="s">
        <v>122</v>
      </c>
      <c r="B12" s="113">
        <f>SUM(B13:B16)</f>
        <v>0</v>
      </c>
      <c r="C12" s="113">
        <v>0</v>
      </c>
      <c r="D12" s="113">
        <v>0</v>
      </c>
      <c r="E12" s="113">
        <v>0</v>
      </c>
      <c r="F12" s="115" t="str">
        <f t="shared" si="1"/>
        <v>-</v>
      </c>
      <c r="G12" s="115" t="str">
        <f t="shared" si="2"/>
        <v>-</v>
      </c>
    </row>
    <row r="13" spans="1:13" x14ac:dyDescent="0.25">
      <c r="A13" s="51" t="s">
        <v>168</v>
      </c>
      <c r="B13" s="22">
        <v>0</v>
      </c>
      <c r="C13" s="22">
        <v>0</v>
      </c>
      <c r="D13" s="22">
        <v>0</v>
      </c>
      <c r="E13" s="22">
        <v>0</v>
      </c>
      <c r="F13" s="110" t="str">
        <f t="shared" si="1"/>
        <v>-</v>
      </c>
      <c r="G13" s="110" t="str">
        <f t="shared" si="2"/>
        <v>-</v>
      </c>
    </row>
    <row r="14" spans="1:13" x14ac:dyDescent="0.25">
      <c r="A14" s="51" t="s">
        <v>169</v>
      </c>
      <c r="B14" s="22">
        <v>0</v>
      </c>
      <c r="C14" s="22">
        <v>0</v>
      </c>
      <c r="D14" s="22">
        <v>0</v>
      </c>
      <c r="E14" s="22">
        <v>0</v>
      </c>
      <c r="F14" s="110" t="str">
        <f t="shared" si="1"/>
        <v>-</v>
      </c>
      <c r="G14" s="110" t="str">
        <f t="shared" si="2"/>
        <v>-</v>
      </c>
    </row>
    <row r="15" spans="1:13" x14ac:dyDescent="0.25">
      <c r="A15" s="51" t="s">
        <v>170</v>
      </c>
      <c r="B15" s="22">
        <v>0</v>
      </c>
      <c r="C15" s="22">
        <v>0</v>
      </c>
      <c r="D15" s="22">
        <v>0</v>
      </c>
      <c r="E15" s="22">
        <v>0</v>
      </c>
      <c r="F15" s="110" t="str">
        <f t="shared" si="1"/>
        <v>-</v>
      </c>
      <c r="G15" s="110" t="str">
        <f t="shared" si="2"/>
        <v>-</v>
      </c>
    </row>
    <row r="16" spans="1:13" x14ac:dyDescent="0.25">
      <c r="A16" s="51" t="s">
        <v>171</v>
      </c>
      <c r="B16" s="22">
        <v>0</v>
      </c>
      <c r="C16" s="22">
        <v>0</v>
      </c>
      <c r="D16" s="22">
        <v>0</v>
      </c>
      <c r="E16" s="22">
        <v>0</v>
      </c>
      <c r="F16" s="110" t="str">
        <f t="shared" si="1"/>
        <v>-</v>
      </c>
      <c r="G16" s="110" t="str">
        <f t="shared" si="2"/>
        <v>-</v>
      </c>
    </row>
    <row r="17" spans="1:7" x14ac:dyDescent="0.25">
      <c r="A17" s="85" t="s">
        <v>123</v>
      </c>
      <c r="B17" s="113">
        <f>SUM(B18:B23)</f>
        <v>0</v>
      </c>
      <c r="C17" s="113">
        <f t="shared" ref="C17:E17" si="3">SUM(C18:C23)</f>
        <v>0</v>
      </c>
      <c r="D17" s="113">
        <f t="shared" si="3"/>
        <v>0</v>
      </c>
      <c r="E17" s="113">
        <f t="shared" si="3"/>
        <v>0</v>
      </c>
      <c r="F17" s="115" t="str">
        <f t="shared" si="1"/>
        <v>-</v>
      </c>
      <c r="G17" s="115" t="str">
        <f t="shared" si="2"/>
        <v>-</v>
      </c>
    </row>
    <row r="18" spans="1:7" x14ac:dyDescent="0.25">
      <c r="A18" s="51" t="s">
        <v>172</v>
      </c>
      <c r="B18" s="22">
        <v>0</v>
      </c>
      <c r="C18" s="22">
        <v>0</v>
      </c>
      <c r="D18" s="22">
        <v>0</v>
      </c>
      <c r="E18" s="22">
        <v>0</v>
      </c>
      <c r="F18" s="110" t="str">
        <f t="shared" si="1"/>
        <v>-</v>
      </c>
      <c r="G18" s="110" t="str">
        <f t="shared" si="2"/>
        <v>-</v>
      </c>
    </row>
    <row r="19" spans="1:7" x14ac:dyDescent="0.25">
      <c r="A19" s="51" t="s">
        <v>173</v>
      </c>
      <c r="B19" s="22">
        <v>0</v>
      </c>
      <c r="C19" s="22">
        <v>0</v>
      </c>
      <c r="D19" s="22">
        <v>0</v>
      </c>
      <c r="E19" s="22">
        <v>0</v>
      </c>
      <c r="F19" s="110" t="str">
        <f t="shared" si="1"/>
        <v>-</v>
      </c>
      <c r="G19" s="110" t="str">
        <f t="shared" si="2"/>
        <v>-</v>
      </c>
    </row>
    <row r="20" spans="1:7" x14ac:dyDescent="0.25">
      <c r="A20" s="51" t="s">
        <v>213</v>
      </c>
      <c r="B20" s="22">
        <v>0</v>
      </c>
      <c r="C20" s="22">
        <v>0</v>
      </c>
      <c r="D20" s="22">
        <v>0</v>
      </c>
      <c r="E20" s="22">
        <v>0</v>
      </c>
      <c r="F20" s="110" t="str">
        <f t="shared" si="1"/>
        <v>-</v>
      </c>
      <c r="G20" s="110" t="str">
        <f t="shared" si="2"/>
        <v>-</v>
      </c>
    </row>
    <row r="21" spans="1:7" s="5" customFormat="1" x14ac:dyDescent="0.25">
      <c r="A21" s="51" t="s">
        <v>174</v>
      </c>
      <c r="B21" s="22">
        <v>0</v>
      </c>
      <c r="C21" s="22">
        <v>0</v>
      </c>
      <c r="D21" s="22">
        <v>0</v>
      </c>
      <c r="E21" s="22">
        <v>0</v>
      </c>
      <c r="F21" s="110" t="str">
        <f t="shared" si="1"/>
        <v>-</v>
      </c>
      <c r="G21" s="110" t="str">
        <f t="shared" si="2"/>
        <v>-</v>
      </c>
    </row>
    <row r="22" spans="1:7" x14ac:dyDescent="0.25">
      <c r="A22" s="51" t="s">
        <v>175</v>
      </c>
      <c r="B22" s="22">
        <v>0</v>
      </c>
      <c r="C22" s="22">
        <v>0</v>
      </c>
      <c r="D22" s="22">
        <v>0</v>
      </c>
      <c r="E22" s="22">
        <v>0</v>
      </c>
      <c r="F22" s="110" t="str">
        <f t="shared" si="1"/>
        <v>-</v>
      </c>
      <c r="G22" s="110" t="str">
        <f t="shared" si="2"/>
        <v>-</v>
      </c>
    </row>
    <row r="23" spans="1:7" x14ac:dyDescent="0.25">
      <c r="A23" s="51" t="s">
        <v>176</v>
      </c>
      <c r="B23" s="22">
        <v>0</v>
      </c>
      <c r="C23" s="22">
        <v>0</v>
      </c>
      <c r="D23" s="22">
        <v>0</v>
      </c>
      <c r="E23" s="22">
        <v>0</v>
      </c>
      <c r="F23" s="110" t="str">
        <f t="shared" si="1"/>
        <v>-</v>
      </c>
      <c r="G23" s="110" t="str">
        <f t="shared" si="2"/>
        <v>-</v>
      </c>
    </row>
    <row r="24" spans="1:7" x14ac:dyDescent="0.25">
      <c r="A24" s="85" t="s">
        <v>124</v>
      </c>
      <c r="B24" s="113">
        <f>SUM(B25:B31)</f>
        <v>2104580.4700000002</v>
      </c>
      <c r="C24" s="113">
        <f t="shared" ref="C24:E24" si="4">SUM(C25:C31)</f>
        <v>2118047</v>
      </c>
      <c r="D24" s="113">
        <f t="shared" si="4"/>
        <v>2118047</v>
      </c>
      <c r="E24" s="113">
        <f t="shared" si="4"/>
        <v>2377735.83</v>
      </c>
      <c r="F24" s="115">
        <f t="shared" si="1"/>
        <v>112.97908841660968</v>
      </c>
      <c r="G24" s="115">
        <f t="shared" si="2"/>
        <v>112.26076805661064</v>
      </c>
    </row>
    <row r="25" spans="1:7" x14ac:dyDescent="0.25">
      <c r="A25" s="51" t="s">
        <v>177</v>
      </c>
      <c r="B25" s="104">
        <v>0</v>
      </c>
      <c r="C25" s="104">
        <v>0</v>
      </c>
      <c r="D25" s="104">
        <v>0</v>
      </c>
      <c r="E25" s="104">
        <v>0</v>
      </c>
      <c r="F25" s="110" t="str">
        <f t="shared" si="1"/>
        <v>-</v>
      </c>
      <c r="G25" s="110" t="str">
        <f t="shared" si="2"/>
        <v>-</v>
      </c>
    </row>
    <row r="26" spans="1:7" x14ac:dyDescent="0.25">
      <c r="A26" s="51" t="s">
        <v>178</v>
      </c>
      <c r="B26" s="22">
        <v>2104580.4700000002</v>
      </c>
      <c r="C26" s="22">
        <v>2118047</v>
      </c>
      <c r="D26" s="22">
        <v>2118047</v>
      </c>
      <c r="E26" s="22">
        <v>2377735.83</v>
      </c>
      <c r="F26" s="110">
        <f t="shared" si="1"/>
        <v>112.97908841660968</v>
      </c>
      <c r="G26" s="110">
        <f t="shared" si="2"/>
        <v>112.26076805661064</v>
      </c>
    </row>
    <row r="27" spans="1:7" x14ac:dyDescent="0.25">
      <c r="A27" s="51" t="s">
        <v>179</v>
      </c>
      <c r="B27" s="22">
        <v>0</v>
      </c>
      <c r="C27" s="22">
        <v>0</v>
      </c>
      <c r="D27" s="22">
        <v>0</v>
      </c>
      <c r="E27" s="22">
        <v>0</v>
      </c>
      <c r="F27" s="110" t="str">
        <f t="shared" si="1"/>
        <v>-</v>
      </c>
      <c r="G27" s="110" t="str">
        <f t="shared" si="2"/>
        <v>-</v>
      </c>
    </row>
    <row r="28" spans="1:7" x14ac:dyDescent="0.25">
      <c r="A28" s="51" t="s">
        <v>180</v>
      </c>
      <c r="B28" s="22">
        <v>0</v>
      </c>
      <c r="C28" s="22">
        <v>0</v>
      </c>
      <c r="D28" s="22">
        <v>0</v>
      </c>
      <c r="E28" s="22">
        <v>0</v>
      </c>
      <c r="F28" s="110" t="str">
        <f t="shared" si="1"/>
        <v>-</v>
      </c>
      <c r="G28" s="110" t="str">
        <f t="shared" si="2"/>
        <v>-</v>
      </c>
    </row>
    <row r="29" spans="1:7" x14ac:dyDescent="0.25">
      <c r="A29" s="51" t="s">
        <v>181</v>
      </c>
      <c r="B29" s="104">
        <v>0</v>
      </c>
      <c r="C29" s="104">
        <v>0</v>
      </c>
      <c r="D29" s="104">
        <v>0</v>
      </c>
      <c r="E29" s="104">
        <v>0</v>
      </c>
      <c r="F29" s="110" t="str">
        <f t="shared" si="1"/>
        <v>-</v>
      </c>
      <c r="G29" s="110" t="str">
        <f t="shared" si="2"/>
        <v>-</v>
      </c>
    </row>
    <row r="30" spans="1:7" x14ac:dyDescent="0.25">
      <c r="A30" s="51" t="s">
        <v>182</v>
      </c>
      <c r="B30" s="22">
        <v>0</v>
      </c>
      <c r="C30" s="22">
        <v>0</v>
      </c>
      <c r="D30" s="22">
        <v>0</v>
      </c>
      <c r="E30" s="22">
        <v>0</v>
      </c>
      <c r="F30" s="110" t="str">
        <f t="shared" si="1"/>
        <v>-</v>
      </c>
      <c r="G30" s="110" t="str">
        <f t="shared" si="2"/>
        <v>-</v>
      </c>
    </row>
    <row r="31" spans="1:7" x14ac:dyDescent="0.25">
      <c r="A31" s="51" t="s">
        <v>183</v>
      </c>
      <c r="B31" s="22">
        <v>0</v>
      </c>
      <c r="C31" s="22">
        <v>0</v>
      </c>
      <c r="D31" s="22">
        <v>0</v>
      </c>
      <c r="E31" s="22">
        <v>0</v>
      </c>
      <c r="F31" s="110" t="str">
        <f t="shared" si="1"/>
        <v>-</v>
      </c>
      <c r="G31" s="110" t="str">
        <f t="shared" si="2"/>
        <v>-</v>
      </c>
    </row>
    <row r="32" spans="1:7" x14ac:dyDescent="0.25">
      <c r="A32" s="85" t="s">
        <v>125</v>
      </c>
      <c r="B32" s="113">
        <f>SUM(B33:B36)</f>
        <v>0</v>
      </c>
      <c r="C32" s="113">
        <f t="shared" ref="C32:E32" si="5">SUM(C33:C36)</f>
        <v>0</v>
      </c>
      <c r="D32" s="113">
        <f t="shared" si="5"/>
        <v>0</v>
      </c>
      <c r="E32" s="113">
        <f t="shared" si="5"/>
        <v>0</v>
      </c>
      <c r="F32" s="115" t="str">
        <f t="shared" si="1"/>
        <v>-</v>
      </c>
      <c r="G32" s="115" t="str">
        <f t="shared" si="2"/>
        <v>-</v>
      </c>
    </row>
    <row r="33" spans="1:7" x14ac:dyDescent="0.25">
      <c r="A33" s="51" t="s">
        <v>184</v>
      </c>
      <c r="B33" s="22">
        <v>0</v>
      </c>
      <c r="C33" s="22">
        <v>0</v>
      </c>
      <c r="D33" s="22">
        <v>0</v>
      </c>
      <c r="E33" s="22">
        <v>0</v>
      </c>
      <c r="F33" s="110" t="str">
        <f t="shared" si="1"/>
        <v>-</v>
      </c>
      <c r="G33" s="110" t="str">
        <f t="shared" si="2"/>
        <v>-</v>
      </c>
    </row>
    <row r="34" spans="1:7" s="5" customFormat="1" x14ac:dyDescent="0.25">
      <c r="A34" s="51" t="s">
        <v>185</v>
      </c>
      <c r="B34" s="22">
        <v>0</v>
      </c>
      <c r="C34" s="22">
        <v>0</v>
      </c>
      <c r="D34" s="22">
        <v>0</v>
      </c>
      <c r="E34" s="22">
        <v>0</v>
      </c>
      <c r="F34" s="110" t="str">
        <f t="shared" si="1"/>
        <v>-</v>
      </c>
      <c r="G34" s="110" t="str">
        <f t="shared" si="2"/>
        <v>-</v>
      </c>
    </row>
    <row r="35" spans="1:7" x14ac:dyDescent="0.25">
      <c r="A35" s="51" t="s">
        <v>186</v>
      </c>
      <c r="B35" s="22">
        <v>0</v>
      </c>
      <c r="C35" s="22">
        <v>0</v>
      </c>
      <c r="D35" s="22">
        <v>0</v>
      </c>
      <c r="E35" s="22">
        <v>0</v>
      </c>
      <c r="F35" s="110" t="str">
        <f t="shared" si="1"/>
        <v>-</v>
      </c>
      <c r="G35" s="110" t="str">
        <f t="shared" si="2"/>
        <v>-</v>
      </c>
    </row>
    <row r="36" spans="1:7" x14ac:dyDescent="0.25">
      <c r="A36" s="51" t="s">
        <v>187</v>
      </c>
      <c r="B36" s="22">
        <v>0</v>
      </c>
      <c r="C36" s="22">
        <v>0</v>
      </c>
      <c r="D36" s="22">
        <v>0</v>
      </c>
      <c r="E36" s="22">
        <v>0</v>
      </c>
      <c r="F36" s="110" t="str">
        <f t="shared" si="1"/>
        <v>-</v>
      </c>
      <c r="G36" s="110" t="str">
        <f t="shared" si="2"/>
        <v>-</v>
      </c>
    </row>
    <row r="37" spans="1:7" x14ac:dyDescent="0.25">
      <c r="B37" s="107"/>
      <c r="C37" s="107"/>
      <c r="D37" s="107"/>
      <c r="E37" s="107"/>
      <c r="F37" s="111"/>
      <c r="G37" s="111"/>
    </row>
    <row r="38" spans="1:7" x14ac:dyDescent="0.25">
      <c r="A38" s="84" t="s">
        <v>102</v>
      </c>
      <c r="B38" s="114">
        <f>B6+B12+B17+B24+B32</f>
        <v>2104580.4700000002</v>
      </c>
      <c r="C38" s="114">
        <f t="shared" ref="C38:E38" si="6">C6+C12+C17+C24+C32</f>
        <v>2118047</v>
      </c>
      <c r="D38" s="114">
        <f t="shared" si="6"/>
        <v>2118047</v>
      </c>
      <c r="E38" s="114">
        <f t="shared" si="6"/>
        <v>2377735.83</v>
      </c>
      <c r="F38" s="116">
        <f t="shared" si="1"/>
        <v>112.97908841660968</v>
      </c>
      <c r="G38" s="116">
        <f t="shared" si="2"/>
        <v>112.26076805661064</v>
      </c>
    </row>
    <row r="40" spans="1:7" x14ac:dyDescent="0.25">
      <c r="B40" s="63"/>
      <c r="C40" s="63"/>
      <c r="D40" s="63"/>
      <c r="E40" s="63"/>
      <c r="F40" s="63"/>
      <c r="G40" s="63"/>
    </row>
  </sheetData>
  <mergeCells count="1">
    <mergeCell ref="A1:G1"/>
  </mergeCells>
  <conditionalFormatting sqref="B7:E11">
    <cfRule type="containsBlanks" dxfId="13" priority="5">
      <formula>LEN(TRIM(B7))=0</formula>
    </cfRule>
  </conditionalFormatting>
  <conditionalFormatting sqref="B13:E16">
    <cfRule type="containsBlanks" dxfId="12" priority="4">
      <formula>LEN(TRIM(B13))=0</formula>
    </cfRule>
  </conditionalFormatting>
  <conditionalFormatting sqref="B18:E23">
    <cfRule type="containsBlanks" dxfId="11" priority="3">
      <formula>LEN(TRIM(B18))=0</formula>
    </cfRule>
  </conditionalFormatting>
  <conditionalFormatting sqref="B25:E31">
    <cfRule type="containsBlanks" dxfId="10" priority="2">
      <formula>LEN(TRIM(B25))=0</formula>
    </cfRule>
  </conditionalFormatting>
  <conditionalFormatting sqref="B33:E36">
    <cfRule type="containsBlanks" dxfId="9" priority="1">
      <formula>LEN(TRIM(B33))=0</formula>
    </cfRule>
  </conditionalFormatting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8"/>
  <sheetViews>
    <sheetView showGridLines="0" zoomScaleNormal="100" workbookViewId="0">
      <selection activeCell="E6" sqref="E6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1" bestFit="1" customWidth="1"/>
    <col min="7" max="7" width="10" style="1" bestFit="1" customWidth="1"/>
    <col min="8" max="16384" width="9.109375" style="1"/>
  </cols>
  <sheetData>
    <row r="1" spans="1:14" s="118" customFormat="1" ht="15.6" x14ac:dyDescent="0.3">
      <c r="A1" s="124" t="s">
        <v>103</v>
      </c>
      <c r="G1" s="125"/>
    </row>
    <row r="3" spans="1:14" s="118" customFormat="1" ht="15.6" x14ac:dyDescent="0.3">
      <c r="A3" s="183" t="s">
        <v>266</v>
      </c>
      <c r="B3" s="183"/>
      <c r="C3" s="183"/>
      <c r="D3" s="183"/>
      <c r="E3" s="183"/>
      <c r="F3" s="183"/>
      <c r="G3" s="183"/>
    </row>
    <row r="4" spans="1:14" x14ac:dyDescent="0.25">
      <c r="A4" s="43"/>
      <c r="B4" s="43"/>
      <c r="C4" s="43"/>
      <c r="D4" s="43"/>
      <c r="E4" s="43"/>
      <c r="F4" s="43"/>
      <c r="G4" s="43"/>
    </row>
    <row r="5" spans="1:14" ht="39.6" x14ac:dyDescent="0.25">
      <c r="A5" s="54" t="s">
        <v>127</v>
      </c>
      <c r="B5" s="29" t="s">
        <v>273</v>
      </c>
      <c r="C5" s="29" t="s">
        <v>277</v>
      </c>
      <c r="D5" s="29" t="s">
        <v>278</v>
      </c>
      <c r="E5" s="29" t="s">
        <v>279</v>
      </c>
      <c r="F5" s="35" t="s">
        <v>189</v>
      </c>
      <c r="G5" s="35" t="s">
        <v>190</v>
      </c>
    </row>
    <row r="6" spans="1:14" s="4" customFormat="1" ht="10.199999999999999" x14ac:dyDescent="0.2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 t="s">
        <v>114</v>
      </c>
      <c r="G6" s="52" t="s">
        <v>115</v>
      </c>
      <c r="H6" s="154"/>
      <c r="I6" s="154"/>
      <c r="J6" s="154"/>
      <c r="K6" s="154"/>
      <c r="L6" s="154"/>
      <c r="M6" s="154"/>
      <c r="N6" s="154"/>
    </row>
    <row r="7" spans="1:14" x14ac:dyDescent="0.25">
      <c r="A7" s="7" t="s">
        <v>104</v>
      </c>
      <c r="B7" s="45"/>
      <c r="C7" s="45"/>
      <c r="D7" s="45"/>
      <c r="E7" s="45"/>
      <c r="F7" s="46"/>
      <c r="G7" s="89"/>
      <c r="H7" s="87"/>
      <c r="I7" s="87"/>
      <c r="J7" s="87"/>
      <c r="K7" s="87"/>
      <c r="L7" s="87"/>
      <c r="M7" s="87"/>
      <c r="N7" s="87"/>
    </row>
    <row r="8" spans="1:14" ht="15.6" x14ac:dyDescent="0.3">
      <c r="A8" s="50" t="s">
        <v>105</v>
      </c>
      <c r="B8" s="103">
        <f>B9+B11</f>
        <v>0</v>
      </c>
      <c r="C8" s="103">
        <f t="shared" ref="C8:E8" si="0">C9+C11</f>
        <v>0</v>
      </c>
      <c r="D8" s="103">
        <f t="shared" si="0"/>
        <v>0</v>
      </c>
      <c r="E8" s="103">
        <f t="shared" si="0"/>
        <v>0</v>
      </c>
      <c r="F8" s="109" t="str">
        <f>IFERROR(E8/B8*100,"-")</f>
        <v>-</v>
      </c>
      <c r="G8" s="109" t="str">
        <f>IFERROR(E8/D8*100,"-")</f>
        <v>-</v>
      </c>
      <c r="H8" s="87"/>
      <c r="I8" s="155"/>
      <c r="J8" s="87"/>
      <c r="K8" s="87"/>
      <c r="L8" s="87"/>
      <c r="M8" s="87"/>
      <c r="N8" s="87"/>
    </row>
    <row r="9" spans="1:14" ht="27" x14ac:dyDescent="0.3">
      <c r="A9" s="47" t="s">
        <v>188</v>
      </c>
      <c r="B9" s="103">
        <f>B10</f>
        <v>0</v>
      </c>
      <c r="C9" s="103">
        <f t="shared" ref="C9:E9" si="1">C10</f>
        <v>0</v>
      </c>
      <c r="D9" s="103">
        <f t="shared" si="1"/>
        <v>0</v>
      </c>
      <c r="E9" s="103">
        <f t="shared" si="1"/>
        <v>0</v>
      </c>
      <c r="F9" s="109" t="str">
        <f t="shared" ref="F9:F24" si="2">IFERROR(E9/B9*100,"-")</f>
        <v>-</v>
      </c>
      <c r="G9" s="109" t="str">
        <f t="shared" ref="G9:G24" si="3">IFERROR(E9/D9*100,"-")</f>
        <v>-</v>
      </c>
      <c r="H9" s="87"/>
      <c r="I9" s="155"/>
      <c r="J9" s="87"/>
      <c r="K9" s="87"/>
      <c r="L9" s="87"/>
      <c r="M9" s="87"/>
      <c r="N9" s="87"/>
    </row>
    <row r="10" spans="1:14" s="5" customFormat="1" ht="13.8" x14ac:dyDescent="0.3">
      <c r="A10" s="48" t="s">
        <v>195</v>
      </c>
      <c r="B10" s="22">
        <v>0</v>
      </c>
      <c r="C10" s="22">
        <v>0</v>
      </c>
      <c r="D10" s="22">
        <v>0</v>
      </c>
      <c r="E10" s="22">
        <v>0</v>
      </c>
      <c r="F10" s="110" t="str">
        <f t="shared" si="2"/>
        <v>-</v>
      </c>
      <c r="G10" s="109" t="str">
        <f t="shared" si="3"/>
        <v>-</v>
      </c>
      <c r="H10" s="156"/>
      <c r="I10" s="157"/>
      <c r="J10" s="156"/>
      <c r="K10" s="156"/>
      <c r="L10" s="156"/>
      <c r="M10" s="156"/>
      <c r="N10" s="156"/>
    </row>
    <row r="11" spans="1:14" s="5" customFormat="1" ht="26.4" x14ac:dyDescent="0.25">
      <c r="A11" s="47" t="s">
        <v>106</v>
      </c>
      <c r="B11" s="103">
        <f>B12</f>
        <v>0</v>
      </c>
      <c r="C11" s="103">
        <f t="shared" ref="C11:E11" si="4">C12</f>
        <v>0</v>
      </c>
      <c r="D11" s="103">
        <f t="shared" si="4"/>
        <v>0</v>
      </c>
      <c r="E11" s="103">
        <f t="shared" si="4"/>
        <v>0</v>
      </c>
      <c r="F11" s="109" t="str">
        <f t="shared" si="2"/>
        <v>-</v>
      </c>
      <c r="G11" s="109" t="str">
        <f t="shared" si="3"/>
        <v>-</v>
      </c>
      <c r="H11" s="156"/>
      <c r="I11" s="156"/>
      <c r="J11" s="156"/>
      <c r="K11" s="156"/>
      <c r="L11" s="156"/>
      <c r="M11" s="156"/>
      <c r="N11" s="156"/>
    </row>
    <row r="12" spans="1:14" x14ac:dyDescent="0.25">
      <c r="A12" s="48" t="s">
        <v>196</v>
      </c>
      <c r="B12" s="22">
        <v>0</v>
      </c>
      <c r="C12" s="22">
        <v>0</v>
      </c>
      <c r="D12" s="22">
        <v>0</v>
      </c>
      <c r="E12" s="22">
        <v>0</v>
      </c>
      <c r="F12" s="110" t="str">
        <f t="shared" si="2"/>
        <v>-</v>
      </c>
      <c r="G12" s="109" t="str">
        <f t="shared" si="3"/>
        <v>-</v>
      </c>
    </row>
    <row r="13" spans="1:14" x14ac:dyDescent="0.25">
      <c r="A13" s="48"/>
      <c r="B13" s="104"/>
      <c r="C13" s="104"/>
      <c r="D13" s="104"/>
      <c r="E13" s="104"/>
      <c r="F13" s="110"/>
      <c r="G13" s="109"/>
    </row>
    <row r="14" spans="1:14" x14ac:dyDescent="0.25">
      <c r="A14" s="56" t="s">
        <v>107</v>
      </c>
      <c r="B14" s="106">
        <f>B8</f>
        <v>0</v>
      </c>
      <c r="C14" s="106">
        <f t="shared" ref="C14:E14" si="5">C8</f>
        <v>0</v>
      </c>
      <c r="D14" s="106">
        <f t="shared" si="5"/>
        <v>0</v>
      </c>
      <c r="E14" s="106">
        <f t="shared" si="5"/>
        <v>0</v>
      </c>
      <c r="F14" s="92" t="str">
        <f t="shared" si="2"/>
        <v>-</v>
      </c>
      <c r="G14" s="92" t="str">
        <f t="shared" si="3"/>
        <v>-</v>
      </c>
    </row>
    <row r="15" spans="1:14" x14ac:dyDescent="0.25">
      <c r="A15" s="51"/>
      <c r="B15" s="107"/>
      <c r="C15" s="107"/>
      <c r="D15" s="107"/>
      <c r="E15" s="107"/>
      <c r="F15" s="111"/>
      <c r="G15" s="112"/>
    </row>
    <row r="16" spans="1:14" x14ac:dyDescent="0.25">
      <c r="A16" s="7" t="s">
        <v>108</v>
      </c>
      <c r="B16" s="102"/>
      <c r="C16" s="102"/>
      <c r="D16" s="102"/>
      <c r="E16" s="102"/>
      <c r="F16" s="108" t="str">
        <f t="shared" si="2"/>
        <v>-</v>
      </c>
      <c r="G16" s="108" t="str">
        <f t="shared" si="3"/>
        <v>-</v>
      </c>
    </row>
    <row r="17" spans="1:7" x14ac:dyDescent="0.25">
      <c r="A17" s="50" t="s">
        <v>109</v>
      </c>
      <c r="B17" s="103">
        <f>B18+B20</f>
        <v>0</v>
      </c>
      <c r="C17" s="103">
        <f t="shared" ref="C17:E17" si="6">C18+C20</f>
        <v>0</v>
      </c>
      <c r="D17" s="103">
        <f t="shared" si="6"/>
        <v>0</v>
      </c>
      <c r="E17" s="103">
        <f t="shared" si="6"/>
        <v>0</v>
      </c>
      <c r="F17" s="109" t="str">
        <f t="shared" si="2"/>
        <v>-</v>
      </c>
      <c r="G17" s="109" t="str">
        <f t="shared" si="3"/>
        <v>-</v>
      </c>
    </row>
    <row r="18" spans="1:7" ht="26.4" x14ac:dyDescent="0.25">
      <c r="A18" s="47" t="s">
        <v>214</v>
      </c>
      <c r="B18" s="103">
        <f>B19</f>
        <v>0</v>
      </c>
      <c r="C18" s="103">
        <f t="shared" ref="C18:E18" si="7">C19</f>
        <v>0</v>
      </c>
      <c r="D18" s="103">
        <f t="shared" si="7"/>
        <v>0</v>
      </c>
      <c r="E18" s="103">
        <f t="shared" si="7"/>
        <v>0</v>
      </c>
      <c r="F18" s="109" t="str">
        <f t="shared" si="2"/>
        <v>-</v>
      </c>
      <c r="G18" s="109" t="str">
        <f t="shared" si="3"/>
        <v>-</v>
      </c>
    </row>
    <row r="19" spans="1:7" x14ac:dyDescent="0.25">
      <c r="A19" s="48" t="s">
        <v>215</v>
      </c>
      <c r="B19" s="22">
        <v>0</v>
      </c>
      <c r="C19" s="22">
        <v>0</v>
      </c>
      <c r="D19" s="22">
        <v>0</v>
      </c>
      <c r="E19" s="22">
        <v>0</v>
      </c>
      <c r="F19" s="110" t="str">
        <f t="shared" si="2"/>
        <v>-</v>
      </c>
      <c r="G19" s="109" t="str">
        <f t="shared" si="3"/>
        <v>-</v>
      </c>
    </row>
    <row r="20" spans="1:7" s="5" customFormat="1" ht="26.4" x14ac:dyDescent="0.25">
      <c r="A20" s="47" t="s">
        <v>110</v>
      </c>
      <c r="B20" s="103">
        <f>B21+B22</f>
        <v>0</v>
      </c>
      <c r="C20" s="103">
        <f t="shared" ref="C20:E20" si="8">C21+C22</f>
        <v>0</v>
      </c>
      <c r="D20" s="103">
        <f t="shared" si="8"/>
        <v>0</v>
      </c>
      <c r="E20" s="103">
        <f t="shared" si="8"/>
        <v>0</v>
      </c>
      <c r="F20" s="109" t="str">
        <f t="shared" si="2"/>
        <v>-</v>
      </c>
      <c r="G20" s="109" t="str">
        <f t="shared" si="3"/>
        <v>-</v>
      </c>
    </row>
    <row r="21" spans="1:7" ht="26.4" x14ac:dyDescent="0.25">
      <c r="A21" s="48" t="s">
        <v>111</v>
      </c>
      <c r="B21" s="22">
        <v>0</v>
      </c>
      <c r="C21" s="22">
        <v>0</v>
      </c>
      <c r="D21" s="22">
        <v>0</v>
      </c>
      <c r="E21" s="22">
        <v>0</v>
      </c>
      <c r="F21" s="110" t="str">
        <f t="shared" si="2"/>
        <v>-</v>
      </c>
      <c r="G21" s="109" t="str">
        <f t="shared" si="3"/>
        <v>-</v>
      </c>
    </row>
    <row r="22" spans="1:7" ht="26.4" x14ac:dyDescent="0.25">
      <c r="A22" s="48" t="s">
        <v>247</v>
      </c>
      <c r="B22" s="22">
        <v>0</v>
      </c>
      <c r="C22" s="22">
        <v>0</v>
      </c>
      <c r="D22" s="22">
        <v>0</v>
      </c>
      <c r="E22" s="22">
        <v>0</v>
      </c>
      <c r="F22" s="110" t="str">
        <f t="shared" si="2"/>
        <v>-</v>
      </c>
      <c r="G22" s="109" t="str">
        <f t="shared" si="3"/>
        <v>-</v>
      </c>
    </row>
    <row r="23" spans="1:7" x14ac:dyDescent="0.25">
      <c r="A23" s="48"/>
      <c r="B23" s="104"/>
      <c r="C23" s="104"/>
      <c r="D23" s="104"/>
      <c r="E23" s="104"/>
      <c r="F23" s="110"/>
      <c r="G23" s="110"/>
    </row>
    <row r="24" spans="1:7" x14ac:dyDescent="0.25">
      <c r="A24" s="56" t="s">
        <v>112</v>
      </c>
      <c r="B24" s="106">
        <f>B17</f>
        <v>0</v>
      </c>
      <c r="C24" s="106">
        <f t="shared" ref="C24:E24" si="9">C17</f>
        <v>0</v>
      </c>
      <c r="D24" s="106">
        <f t="shared" si="9"/>
        <v>0</v>
      </c>
      <c r="E24" s="106">
        <f t="shared" si="9"/>
        <v>0</v>
      </c>
      <c r="F24" s="92" t="str">
        <f t="shared" si="2"/>
        <v>-</v>
      </c>
      <c r="G24" s="92" t="str">
        <f t="shared" si="3"/>
        <v>-</v>
      </c>
    </row>
    <row r="25" spans="1:7" x14ac:dyDescent="0.25">
      <c r="B25" s="63"/>
      <c r="C25" s="63"/>
      <c r="D25" s="63"/>
      <c r="E25" s="63"/>
    </row>
    <row r="28" spans="1:7" x14ac:dyDescent="0.25">
      <c r="B28" s="63"/>
      <c r="C28" s="63"/>
      <c r="D28" s="63"/>
      <c r="E28" s="63"/>
      <c r="F28" s="63"/>
      <c r="G28" s="63"/>
    </row>
  </sheetData>
  <mergeCells count="1">
    <mergeCell ref="A3:G3"/>
  </mergeCells>
  <conditionalFormatting sqref="B10:E10">
    <cfRule type="containsBlanks" dxfId="8" priority="4">
      <formula>LEN(TRIM(B10))=0</formula>
    </cfRule>
  </conditionalFormatting>
  <conditionalFormatting sqref="B12:E12">
    <cfRule type="containsBlanks" dxfId="7" priority="3">
      <formula>LEN(TRIM(B12))=0</formula>
    </cfRule>
  </conditionalFormatting>
  <conditionalFormatting sqref="B19:E19">
    <cfRule type="containsBlanks" dxfId="6" priority="2">
      <formula>LEN(TRIM(B19))=0</formula>
    </cfRule>
  </conditionalFormatting>
  <conditionalFormatting sqref="B21:E22">
    <cfRule type="containsBlanks" dxfId="5" priority="1">
      <formula>LEN(TRIM(B21))=0</formula>
    </cfRule>
  </conditionalFormatting>
  <pageMargins left="0.19685039370078741" right="0.19685039370078741" top="0.39370078740157483" bottom="0.39370078740157483" header="0.19685039370078741" footer="0.19685039370078741"/>
  <pageSetup paperSize="9" scale="63" firstPageNumber="9" fitToHeight="0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A190"/>
  <sheetViews>
    <sheetView topLeftCell="A121" zoomScaleNormal="100" workbookViewId="0">
      <selection activeCell="J214" sqref="J214"/>
    </sheetView>
  </sheetViews>
  <sheetFormatPr defaultRowHeight="14.4" x14ac:dyDescent="0.3"/>
  <sheetData>
    <row r="7" s="118" customFormat="1" ht="15.6" x14ac:dyDescent="0.3"/>
    <row r="9" s="1" customFormat="1" ht="13.2" x14ac:dyDescent="0.25"/>
    <row r="10" s="4" customFormat="1" ht="10.199999999999999" x14ac:dyDescent="0.2"/>
    <row r="11" s="4" customFormat="1" ht="10.199999999999999" x14ac:dyDescent="0.2"/>
    <row r="14" s="86" customFormat="1" x14ac:dyDescent="0.3"/>
    <row r="15" s="86" customFormat="1" x14ac:dyDescent="0.3"/>
    <row r="16" s="86" customFormat="1" x14ac:dyDescent="0.3"/>
    <row r="17" s="86" customFormat="1" x14ac:dyDescent="0.3"/>
    <row r="18" s="86" customFormat="1" x14ac:dyDescent="0.3"/>
    <row r="19" s="86" customFormat="1" x14ac:dyDescent="0.3"/>
    <row r="20" s="86" customFormat="1" x14ac:dyDescent="0.3"/>
    <row r="21" s="86" customFormat="1" x14ac:dyDescent="0.3"/>
    <row r="22" s="86" customFormat="1" x14ac:dyDescent="0.3"/>
    <row r="23" s="86" customFormat="1" x14ac:dyDescent="0.3"/>
    <row r="24" s="86" customFormat="1" x14ac:dyDescent="0.3"/>
    <row r="25" s="86" customFormat="1" x14ac:dyDescent="0.3"/>
    <row r="26" s="86" customFormat="1" x14ac:dyDescent="0.3"/>
    <row r="27" s="86" customFormat="1" x14ac:dyDescent="0.3"/>
    <row r="28" s="62" customFormat="1" x14ac:dyDescent="0.3"/>
    <row r="29" s="62" customFormat="1" x14ac:dyDescent="0.3"/>
    <row r="30" s="86" customFormat="1" x14ac:dyDescent="0.3"/>
    <row r="31" s="86" customFormat="1" x14ac:dyDescent="0.3"/>
    <row r="32" s="86" customFormat="1" x14ac:dyDescent="0.3"/>
    <row r="33" s="86" customFormat="1" x14ac:dyDescent="0.3"/>
    <row r="34" s="86" customFormat="1" x14ac:dyDescent="0.3"/>
    <row r="35" s="86" customFormat="1" x14ac:dyDescent="0.3"/>
    <row r="36" s="86" customFormat="1" x14ac:dyDescent="0.3"/>
    <row r="37" s="86" customFormat="1" x14ac:dyDescent="0.3"/>
    <row r="38" s="86" customFormat="1" x14ac:dyDescent="0.3"/>
    <row r="39" s="86" customFormat="1" x14ac:dyDescent="0.3"/>
    <row r="40" s="86" customFormat="1" x14ac:dyDescent="0.3"/>
    <row r="41" s="86" customFormat="1" x14ac:dyDescent="0.3"/>
    <row r="42" s="86" customFormat="1" x14ac:dyDescent="0.3"/>
    <row r="43" s="86" customFormat="1" x14ac:dyDescent="0.3"/>
    <row r="44" s="86" customFormat="1" x14ac:dyDescent="0.3"/>
    <row r="45" s="86" customFormat="1" x14ac:dyDescent="0.3"/>
    <row r="46" s="86" customFormat="1" x14ac:dyDescent="0.3"/>
    <row r="47" s="86" customFormat="1" x14ac:dyDescent="0.3"/>
    <row r="48" s="86" customFormat="1" x14ac:dyDescent="0.3"/>
    <row r="49" s="86" customFormat="1" x14ac:dyDescent="0.3"/>
    <row r="50" s="86" customFormat="1" x14ac:dyDescent="0.3"/>
    <row r="51" s="86" customFormat="1" x14ac:dyDescent="0.3"/>
    <row r="52" s="86" customFormat="1" x14ac:dyDescent="0.3"/>
    <row r="53" s="86" customFormat="1" x14ac:dyDescent="0.3"/>
    <row r="54" s="86" customFormat="1" x14ac:dyDescent="0.3"/>
    <row r="55" s="86" customFormat="1" x14ac:dyDescent="0.3"/>
    <row r="56" s="86" customFormat="1" x14ac:dyDescent="0.3"/>
    <row r="57" s="86" customFormat="1" x14ac:dyDescent="0.3"/>
    <row r="58" s="86" customFormat="1" x14ac:dyDescent="0.3"/>
    <row r="59" s="86" customFormat="1" x14ac:dyDescent="0.3"/>
    <row r="60" s="86" customFormat="1" x14ac:dyDescent="0.3"/>
    <row r="61" s="86" customFormat="1" x14ac:dyDescent="0.3"/>
    <row r="62" s="86" customFormat="1" x14ac:dyDescent="0.3"/>
    <row r="63" s="86" customFormat="1" x14ac:dyDescent="0.3"/>
    <row r="64" s="86" customFormat="1" x14ac:dyDescent="0.3"/>
    <row r="65" s="86" customFormat="1" x14ac:dyDescent="0.3"/>
    <row r="66" s="86" customFormat="1" x14ac:dyDescent="0.3"/>
    <row r="67" s="86" customFormat="1" x14ac:dyDescent="0.3"/>
    <row r="68" s="86" customFormat="1" x14ac:dyDescent="0.3"/>
    <row r="69" s="86" customFormat="1" x14ac:dyDescent="0.3"/>
    <row r="70" s="86" customFormat="1" x14ac:dyDescent="0.3"/>
    <row r="71" s="86" customFormat="1" x14ac:dyDescent="0.3"/>
    <row r="72" s="62" customFormat="1" x14ac:dyDescent="0.3"/>
    <row r="73" s="62" customFormat="1" x14ac:dyDescent="0.3"/>
    <row r="74" s="62" customFormat="1" x14ac:dyDescent="0.3"/>
    <row r="75" s="62" customFormat="1" x14ac:dyDescent="0.3"/>
    <row r="76" s="62" customFormat="1" x14ac:dyDescent="0.3"/>
    <row r="77" s="62" customFormat="1" x14ac:dyDescent="0.3"/>
    <row r="78" s="62" customFormat="1" x14ac:dyDescent="0.3"/>
    <row r="79" s="62" customFormat="1" x14ac:dyDescent="0.3"/>
    <row r="80" s="62" customFormat="1" x14ac:dyDescent="0.3"/>
    <row r="81" s="62" customFormat="1" x14ac:dyDescent="0.3"/>
    <row r="82" s="62" customFormat="1" x14ac:dyDescent="0.3"/>
    <row r="83" s="62" customFormat="1" x14ac:dyDescent="0.3"/>
    <row r="84" s="62" customFormat="1" x14ac:dyDescent="0.3"/>
    <row r="85" s="62" customFormat="1" x14ac:dyDescent="0.3"/>
    <row r="86" s="62" customFormat="1" x14ac:dyDescent="0.3"/>
    <row r="87" s="62" customFormat="1" x14ac:dyDescent="0.3"/>
    <row r="88" s="62" customFormat="1" x14ac:dyDescent="0.3"/>
    <row r="89" s="62" customFormat="1" x14ac:dyDescent="0.3"/>
    <row r="90" s="62" customFormat="1" x14ac:dyDescent="0.3"/>
    <row r="91" s="62" customFormat="1" x14ac:dyDescent="0.3"/>
    <row r="92" s="62" customFormat="1" x14ac:dyDescent="0.3"/>
    <row r="93" s="62" customFormat="1" x14ac:dyDescent="0.3"/>
    <row r="94" s="62" customFormat="1" x14ac:dyDescent="0.3"/>
    <row r="95" s="62" customFormat="1" x14ac:dyDescent="0.3"/>
    <row r="96" s="62" customFormat="1" x14ac:dyDescent="0.3"/>
    <row r="97" s="62" customFormat="1" x14ac:dyDescent="0.3"/>
    <row r="98" s="62" customFormat="1" x14ac:dyDescent="0.3"/>
    <row r="99" s="62" customFormat="1" x14ac:dyDescent="0.3"/>
    <row r="100" s="62" customFormat="1" x14ac:dyDescent="0.3"/>
    <row r="101" s="62" customFormat="1" x14ac:dyDescent="0.3"/>
    <row r="102" s="62" customFormat="1" x14ac:dyDescent="0.3"/>
    <row r="103" s="62" customFormat="1" x14ac:dyDescent="0.3"/>
    <row r="104" s="62" customFormat="1" x14ac:dyDescent="0.3"/>
    <row r="105" s="62" customFormat="1" x14ac:dyDescent="0.3"/>
    <row r="106" s="62" customFormat="1" x14ac:dyDescent="0.3"/>
    <row r="107" s="62" customFormat="1" x14ac:dyDescent="0.3"/>
    <row r="108" s="62" customFormat="1" x14ac:dyDescent="0.3"/>
    <row r="109" s="62" customFormat="1" x14ac:dyDescent="0.3"/>
    <row r="110" s="62" customFormat="1" x14ac:dyDescent="0.3"/>
    <row r="111" s="62" customFormat="1" x14ac:dyDescent="0.3"/>
    <row r="112" s="62" customFormat="1" x14ac:dyDescent="0.3"/>
    <row r="113" s="62" customFormat="1" x14ac:dyDescent="0.3"/>
    <row r="114" s="62" customFormat="1" x14ac:dyDescent="0.3"/>
    <row r="115" s="62" customFormat="1" x14ac:dyDescent="0.3"/>
    <row r="116" s="62" customFormat="1" x14ac:dyDescent="0.3"/>
    <row r="117" s="62" customFormat="1" x14ac:dyDescent="0.3"/>
    <row r="118" s="62" customFormat="1" x14ac:dyDescent="0.3"/>
    <row r="119" s="62" customFormat="1" x14ac:dyDescent="0.3"/>
    <row r="120" s="62" customFormat="1" x14ac:dyDescent="0.3"/>
    <row r="121" s="62" customFormat="1" x14ac:dyDescent="0.3"/>
    <row r="122" s="62" customFormat="1" x14ac:dyDescent="0.3"/>
    <row r="123" s="62" customFormat="1" x14ac:dyDescent="0.3"/>
    <row r="124" s="62" customFormat="1" x14ac:dyDescent="0.3"/>
    <row r="125" s="62" customFormat="1" x14ac:dyDescent="0.3"/>
    <row r="126" s="62" customFormat="1" x14ac:dyDescent="0.3"/>
    <row r="128" s="138" customFormat="1" x14ac:dyDescent="0.3"/>
    <row r="131" s="138" customFormat="1" x14ac:dyDescent="0.3"/>
    <row r="134" s="138" customFormat="1" x14ac:dyDescent="0.3"/>
    <row r="135" s="138" customFormat="1" x14ac:dyDescent="0.3"/>
    <row r="136" s="138" customFormat="1" x14ac:dyDescent="0.3"/>
    <row r="137" s="138" customFormat="1" x14ac:dyDescent="0.3"/>
    <row r="138" s="138" customFormat="1" x14ac:dyDescent="0.3"/>
    <row r="139" s="138" customFormat="1" x14ac:dyDescent="0.3"/>
    <row r="140" s="138" customFormat="1" x14ac:dyDescent="0.3"/>
    <row r="141" s="138" customFormat="1" x14ac:dyDescent="0.3"/>
    <row r="142" s="138" customFormat="1" x14ac:dyDescent="0.3"/>
    <row r="143" s="138" customFormat="1" x14ac:dyDescent="0.3"/>
    <row r="144" s="138" customFormat="1" x14ac:dyDescent="0.3"/>
    <row r="145" s="138" customFormat="1" x14ac:dyDescent="0.3"/>
    <row r="146" s="138" customFormat="1" x14ac:dyDescent="0.3"/>
    <row r="147" s="138" customFormat="1" x14ac:dyDescent="0.3"/>
    <row r="148" s="138" customFormat="1" x14ac:dyDescent="0.3"/>
    <row r="149" s="138" customFormat="1" x14ac:dyDescent="0.3"/>
    <row r="150" s="138" customFormat="1" x14ac:dyDescent="0.3"/>
    <row r="151" s="138" customFormat="1" x14ac:dyDescent="0.3"/>
    <row r="152" s="138" customFormat="1" x14ac:dyDescent="0.3"/>
    <row r="153" s="138" customFormat="1" x14ac:dyDescent="0.3"/>
    <row r="154" s="138" customFormat="1" x14ac:dyDescent="0.3"/>
    <row r="156" s="138" customFormat="1" x14ac:dyDescent="0.3"/>
    <row r="160" s="138" customFormat="1" x14ac:dyDescent="0.3"/>
    <row r="161" s="138" customFormat="1" x14ac:dyDescent="0.3"/>
    <row r="162" s="138" customFormat="1" x14ac:dyDescent="0.3"/>
    <row r="163" s="138" customFormat="1" x14ac:dyDescent="0.3"/>
    <row r="166" s="138" customFormat="1" x14ac:dyDescent="0.3"/>
    <row r="167" s="138" customFormat="1" x14ac:dyDescent="0.3"/>
    <row r="168" s="138" customFormat="1" x14ac:dyDescent="0.3"/>
    <row r="169" s="138" customFormat="1" x14ac:dyDescent="0.3"/>
    <row r="170" s="138" customFormat="1" x14ac:dyDescent="0.3"/>
    <row r="171" s="138" customFormat="1" x14ac:dyDescent="0.3"/>
    <row r="172" s="138" customFormat="1" x14ac:dyDescent="0.3"/>
    <row r="176" s="138" customFormat="1" x14ac:dyDescent="0.3"/>
    <row r="179" s="138" customFormat="1" x14ac:dyDescent="0.3"/>
    <row r="180" s="138" customFormat="1" x14ac:dyDescent="0.3"/>
    <row r="181" s="138" customFormat="1" x14ac:dyDescent="0.3"/>
    <row r="182" s="138" customFormat="1" x14ac:dyDescent="0.3"/>
    <row r="184" s="138" customFormat="1" x14ac:dyDescent="0.3"/>
    <row r="190" s="138" customFormat="1" x14ac:dyDescent="0.3"/>
  </sheetData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5"/>
  <sheetViews>
    <sheetView showGridLines="0" zoomScaleNormal="100" workbookViewId="0">
      <selection activeCell="E4" sqref="E4"/>
    </sheetView>
  </sheetViews>
  <sheetFormatPr defaultColWidth="9.109375" defaultRowHeight="13.2" x14ac:dyDescent="0.25"/>
  <cols>
    <col min="1" max="1" width="73.6640625" style="1" customWidth="1"/>
    <col min="2" max="3" width="17.33203125" style="1" customWidth="1"/>
    <col min="4" max="4" width="17.6640625" style="1" customWidth="1"/>
    <col min="5" max="5" width="17.33203125" style="1" customWidth="1"/>
    <col min="6" max="6" width="11.109375" style="42" bestFit="1" customWidth="1"/>
    <col min="7" max="7" width="10" style="42" bestFit="1" customWidth="1"/>
    <col min="8" max="16384" width="9.109375" style="1"/>
  </cols>
  <sheetData>
    <row r="1" spans="1:13" s="118" customFormat="1" ht="15.6" x14ac:dyDescent="0.3">
      <c r="A1" s="183" t="s">
        <v>269</v>
      </c>
      <c r="B1" s="183"/>
      <c r="C1" s="183"/>
      <c r="D1" s="183"/>
      <c r="E1" s="183"/>
      <c r="F1" s="183"/>
      <c r="G1" s="183"/>
    </row>
    <row r="2" spans="1:13" x14ac:dyDescent="0.25">
      <c r="A2" s="43"/>
      <c r="B2" s="43"/>
      <c r="C2" s="43"/>
      <c r="D2" s="43"/>
      <c r="E2" s="43"/>
      <c r="F2" s="60"/>
      <c r="G2" s="60"/>
    </row>
    <row r="3" spans="1:13" ht="39.6" x14ac:dyDescent="0.25">
      <c r="A3" s="54" t="s">
        <v>117</v>
      </c>
      <c r="B3" s="29" t="s">
        <v>273</v>
      </c>
      <c r="C3" s="29" t="s">
        <v>283</v>
      </c>
      <c r="D3" s="29" t="s">
        <v>278</v>
      </c>
      <c r="E3" s="29" t="s">
        <v>279</v>
      </c>
      <c r="F3" s="35" t="s">
        <v>189</v>
      </c>
      <c r="G3" s="35" t="s">
        <v>190</v>
      </c>
    </row>
    <row r="4" spans="1:13" s="4" customFormat="1" ht="10.199999999999999" x14ac:dyDescent="0.2">
      <c r="A4" s="52">
        <v>1</v>
      </c>
      <c r="B4" s="52">
        <v>2</v>
      </c>
      <c r="C4" s="52">
        <v>3</v>
      </c>
      <c r="D4" s="52">
        <v>4</v>
      </c>
      <c r="E4" s="52">
        <v>5</v>
      </c>
      <c r="F4" s="61" t="s">
        <v>114</v>
      </c>
      <c r="G4" s="61" t="s">
        <v>115</v>
      </c>
    </row>
    <row r="5" spans="1:13" ht="18.75" customHeight="1" x14ac:dyDescent="0.25">
      <c r="A5" s="7" t="s">
        <v>128</v>
      </c>
      <c r="B5" s="7"/>
      <c r="C5" s="7"/>
      <c r="D5" s="7"/>
      <c r="E5" s="7"/>
      <c r="F5" s="41"/>
      <c r="G5" s="41"/>
    </row>
    <row r="6" spans="1:13" ht="15.6" x14ac:dyDescent="0.3">
      <c r="A6" s="47" t="s">
        <v>158</v>
      </c>
      <c r="B6" s="58">
        <f>B7</f>
        <v>0</v>
      </c>
      <c r="C6" s="58">
        <f t="shared" ref="C6:E6" si="0">C7</f>
        <v>0</v>
      </c>
      <c r="D6" s="58">
        <f t="shared" si="0"/>
        <v>0</v>
      </c>
      <c r="E6" s="58">
        <f t="shared" si="0"/>
        <v>0</v>
      </c>
      <c r="F6" s="6" t="str">
        <f>IFERROR(E6/B6*100,"-")</f>
        <v>-</v>
      </c>
      <c r="G6" s="6" t="str">
        <f>IFERROR(E6/D6*100,"-")</f>
        <v>-</v>
      </c>
      <c r="H6" s="87"/>
      <c r="I6" s="96" t="s">
        <v>260</v>
      </c>
      <c r="J6" s="97"/>
      <c r="K6" s="97"/>
      <c r="L6" s="97"/>
      <c r="M6" s="97"/>
    </row>
    <row r="7" spans="1:13" ht="15.6" x14ac:dyDescent="0.3">
      <c r="A7" s="48" t="s">
        <v>147</v>
      </c>
      <c r="B7" s="100">
        <v>0</v>
      </c>
      <c r="C7" s="100">
        <v>0</v>
      </c>
      <c r="D7" s="100">
        <v>0</v>
      </c>
      <c r="E7" s="100">
        <v>0</v>
      </c>
      <c r="F7" s="12" t="str">
        <f t="shared" ref="F7:F13" si="1">IFERROR(E7/B7*100,"-")</f>
        <v>-</v>
      </c>
      <c r="G7" s="12" t="str">
        <f t="shared" ref="G7:G13" si="2">IFERROR(E7/D7*100,"-")</f>
        <v>-</v>
      </c>
      <c r="I7" s="96" t="s">
        <v>261</v>
      </c>
      <c r="J7" s="97"/>
      <c r="K7" s="97"/>
      <c r="L7" s="97"/>
      <c r="M7" s="97"/>
    </row>
    <row r="8" spans="1:13" ht="13.8" x14ac:dyDescent="0.3">
      <c r="A8" s="47" t="s">
        <v>160</v>
      </c>
      <c r="B8" s="58">
        <f>B9</f>
        <v>0</v>
      </c>
      <c r="C8" s="58">
        <f t="shared" ref="C8:E8" si="3">C9</f>
        <v>0</v>
      </c>
      <c r="D8" s="58">
        <f t="shared" si="3"/>
        <v>0</v>
      </c>
      <c r="E8" s="58">
        <f t="shared" si="3"/>
        <v>0</v>
      </c>
      <c r="F8" s="6" t="str">
        <f t="shared" si="1"/>
        <v>-</v>
      </c>
      <c r="G8" s="6" t="str">
        <f t="shared" si="2"/>
        <v>-</v>
      </c>
      <c r="I8" s="98" t="s">
        <v>262</v>
      </c>
    </row>
    <row r="9" spans="1:13" x14ac:dyDescent="0.25">
      <c r="A9" s="48" t="s">
        <v>150</v>
      </c>
      <c r="B9" s="100">
        <v>0</v>
      </c>
      <c r="C9" s="100">
        <v>0</v>
      </c>
      <c r="D9" s="100">
        <v>0</v>
      </c>
      <c r="E9" s="100">
        <v>0</v>
      </c>
      <c r="F9" s="12" t="str">
        <f t="shared" si="1"/>
        <v>-</v>
      </c>
      <c r="G9" s="12" t="str">
        <f t="shared" si="2"/>
        <v>-</v>
      </c>
    </row>
    <row r="10" spans="1:13" x14ac:dyDescent="0.25">
      <c r="A10" s="47" t="s">
        <v>163</v>
      </c>
      <c r="B10" s="58">
        <v>0</v>
      </c>
      <c r="C10" s="58">
        <f t="shared" ref="C10:E10" si="4">C11</f>
        <v>0</v>
      </c>
      <c r="D10" s="58">
        <f t="shared" si="4"/>
        <v>0</v>
      </c>
      <c r="E10" s="58">
        <f t="shared" si="4"/>
        <v>0</v>
      </c>
      <c r="F10" s="6" t="str">
        <f t="shared" si="1"/>
        <v>-</v>
      </c>
      <c r="G10" s="6" t="str">
        <f t="shared" si="2"/>
        <v>-</v>
      </c>
    </row>
    <row r="11" spans="1:13" x14ac:dyDescent="0.25">
      <c r="A11" s="48" t="s">
        <v>149</v>
      </c>
      <c r="B11" s="100">
        <v>0</v>
      </c>
      <c r="C11" s="100">
        <v>0</v>
      </c>
      <c r="D11" s="100">
        <v>0</v>
      </c>
      <c r="E11" s="100">
        <v>0</v>
      </c>
      <c r="F11" s="12" t="str">
        <f t="shared" si="1"/>
        <v>-</v>
      </c>
      <c r="G11" s="12" t="str">
        <f t="shared" si="2"/>
        <v>-</v>
      </c>
    </row>
    <row r="12" spans="1:13" x14ac:dyDescent="0.25">
      <c r="A12" s="48"/>
      <c r="B12" s="14"/>
      <c r="C12" s="14"/>
      <c r="D12" s="14"/>
      <c r="E12" s="14"/>
      <c r="F12" s="12"/>
      <c r="G12" s="12"/>
    </row>
    <row r="13" spans="1:13" x14ac:dyDescent="0.25">
      <c r="A13" s="56" t="s">
        <v>107</v>
      </c>
      <c r="B13" s="59">
        <f>B6+B8+B10</f>
        <v>0</v>
      </c>
      <c r="C13" s="59">
        <f t="shared" ref="C13:E13" si="5">C6+C8+C10</f>
        <v>0</v>
      </c>
      <c r="D13" s="59">
        <f t="shared" si="5"/>
        <v>0</v>
      </c>
      <c r="E13" s="59">
        <f t="shared" si="5"/>
        <v>0</v>
      </c>
      <c r="F13" s="88" t="str">
        <f t="shared" si="1"/>
        <v>-</v>
      </c>
      <c r="G13" s="88" t="str">
        <f t="shared" si="2"/>
        <v>-</v>
      </c>
    </row>
    <row r="14" spans="1:13" x14ac:dyDescent="0.25">
      <c r="B14" s="101"/>
      <c r="C14" s="101"/>
      <c r="D14" s="101"/>
      <c r="E14" s="101"/>
    </row>
    <row r="15" spans="1:13" x14ac:dyDescent="0.25">
      <c r="B15" s="101"/>
      <c r="C15" s="101"/>
      <c r="D15" s="101"/>
      <c r="E15" s="101"/>
    </row>
    <row r="16" spans="1:13" ht="17.25" customHeight="1" x14ac:dyDescent="0.25">
      <c r="A16" s="7" t="s">
        <v>129</v>
      </c>
      <c r="B16" s="117"/>
      <c r="C16" s="117"/>
      <c r="D16" s="117"/>
      <c r="E16" s="117"/>
      <c r="F16" s="90"/>
      <c r="G16" s="90"/>
    </row>
    <row r="17" spans="1:7" x14ac:dyDescent="0.25">
      <c r="A17" s="47" t="s">
        <v>158</v>
      </c>
      <c r="B17" s="58">
        <f>B18</f>
        <v>0</v>
      </c>
      <c r="C17" s="58">
        <f t="shared" ref="C17:E17" si="6">C18</f>
        <v>0</v>
      </c>
      <c r="D17" s="58">
        <f t="shared" si="6"/>
        <v>0</v>
      </c>
      <c r="E17" s="58">
        <f t="shared" si="6"/>
        <v>0</v>
      </c>
      <c r="F17" s="6" t="str">
        <f t="shared" ref="F17:F23" si="7">IFERROR(E17/B17*100,"-")</f>
        <v>-</v>
      </c>
      <c r="G17" s="6" t="str">
        <f t="shared" ref="G17:G23" si="8">IFERROR(E17/D17*100,"-")</f>
        <v>-</v>
      </c>
    </row>
    <row r="18" spans="1:7" x14ac:dyDescent="0.25">
      <c r="A18" s="48" t="s">
        <v>147</v>
      </c>
      <c r="B18" s="100">
        <v>0</v>
      </c>
      <c r="C18" s="100">
        <v>0</v>
      </c>
      <c r="D18" s="100">
        <v>0</v>
      </c>
      <c r="E18" s="100">
        <v>0</v>
      </c>
      <c r="F18" s="12" t="str">
        <f t="shared" si="7"/>
        <v>-</v>
      </c>
      <c r="G18" s="12" t="str">
        <f t="shared" si="8"/>
        <v>-</v>
      </c>
    </row>
    <row r="19" spans="1:7" x14ac:dyDescent="0.25">
      <c r="A19" s="47" t="s">
        <v>160</v>
      </c>
      <c r="B19" s="58">
        <v>0</v>
      </c>
      <c r="C19" s="58">
        <f t="shared" ref="C19:E19" si="9">C20+C21</f>
        <v>0</v>
      </c>
      <c r="D19" s="58">
        <f t="shared" si="9"/>
        <v>0</v>
      </c>
      <c r="E19" s="58">
        <f t="shared" si="9"/>
        <v>0</v>
      </c>
      <c r="F19" s="6" t="str">
        <f t="shared" si="7"/>
        <v>-</v>
      </c>
      <c r="G19" s="6" t="str">
        <f t="shared" si="8"/>
        <v>-</v>
      </c>
    </row>
    <row r="20" spans="1:7" x14ac:dyDescent="0.25">
      <c r="A20" s="48" t="s">
        <v>150</v>
      </c>
      <c r="B20" s="100">
        <v>0</v>
      </c>
      <c r="C20" s="100">
        <v>0</v>
      </c>
      <c r="D20" s="100">
        <v>0</v>
      </c>
      <c r="E20" s="100">
        <v>0</v>
      </c>
      <c r="F20" s="12" t="str">
        <f t="shared" si="7"/>
        <v>-</v>
      </c>
      <c r="G20" s="12" t="str">
        <f t="shared" si="8"/>
        <v>-</v>
      </c>
    </row>
    <row r="21" spans="1:7" x14ac:dyDescent="0.25">
      <c r="A21" s="48" t="s">
        <v>153</v>
      </c>
      <c r="B21" s="100">
        <v>0</v>
      </c>
      <c r="C21" s="100">
        <v>0</v>
      </c>
      <c r="D21" s="100">
        <v>0</v>
      </c>
      <c r="E21" s="100">
        <v>0</v>
      </c>
      <c r="F21" s="12" t="str">
        <f t="shared" si="7"/>
        <v>-</v>
      </c>
      <c r="G21" s="12" t="str">
        <f t="shared" si="8"/>
        <v>-</v>
      </c>
    </row>
    <row r="22" spans="1:7" x14ac:dyDescent="0.25">
      <c r="A22" s="48"/>
      <c r="B22" s="14"/>
      <c r="C22" s="14"/>
      <c r="D22" s="14"/>
      <c r="E22" s="14"/>
      <c r="F22" s="13"/>
      <c r="G22" s="12"/>
    </row>
    <row r="23" spans="1:7" x14ac:dyDescent="0.25">
      <c r="A23" s="56" t="s">
        <v>112</v>
      </c>
      <c r="B23" s="59">
        <f>B17+B19</f>
        <v>0</v>
      </c>
      <c r="C23" s="59">
        <f t="shared" ref="C23:E23" si="10">C17+C19</f>
        <v>0</v>
      </c>
      <c r="D23" s="59">
        <f t="shared" si="10"/>
        <v>0</v>
      </c>
      <c r="E23" s="59">
        <f t="shared" si="10"/>
        <v>0</v>
      </c>
      <c r="F23" s="88" t="str">
        <f t="shared" si="7"/>
        <v>-</v>
      </c>
      <c r="G23" s="88" t="str">
        <f t="shared" si="8"/>
        <v>-</v>
      </c>
    </row>
    <row r="24" spans="1:7" x14ac:dyDescent="0.25">
      <c r="A24" s="48"/>
      <c r="B24" s="11"/>
      <c r="C24" s="11"/>
      <c r="D24" s="11"/>
      <c r="E24" s="11"/>
      <c r="F24" s="12"/>
      <c r="G24" s="12"/>
    </row>
    <row r="25" spans="1:7" x14ac:dyDescent="0.25">
      <c r="A25" s="50"/>
      <c r="B25" s="58"/>
      <c r="C25" s="58"/>
      <c r="D25" s="58"/>
      <c r="E25" s="58"/>
      <c r="F25" s="6"/>
      <c r="G25" s="6"/>
    </row>
  </sheetData>
  <mergeCells count="1">
    <mergeCell ref="A1:G1"/>
  </mergeCells>
  <conditionalFormatting sqref="B7:E7">
    <cfRule type="containsBlanks" dxfId="4" priority="5">
      <formula>LEN(TRIM(B7))=0</formula>
    </cfRule>
  </conditionalFormatting>
  <conditionalFormatting sqref="B9:E9">
    <cfRule type="containsBlanks" dxfId="3" priority="4">
      <formula>LEN(TRIM(B9))=0</formula>
    </cfRule>
  </conditionalFormatting>
  <conditionalFormatting sqref="B11:E11">
    <cfRule type="containsBlanks" dxfId="2" priority="3">
      <formula>LEN(TRIM(B11))=0</formula>
    </cfRule>
  </conditionalFormatting>
  <conditionalFormatting sqref="B18:E18">
    <cfRule type="containsBlanks" dxfId="1" priority="2">
      <formula>LEN(TRIM(B18))=0</formula>
    </cfRule>
  </conditionalFormatting>
  <conditionalFormatting sqref="B20:E21">
    <cfRule type="containsBlanks" dxfId="0" priority="1">
      <formula>LEN(TRIM(B20))=0</formula>
    </cfRule>
  </conditionalFormatting>
  <pageMargins left="0.19685039370078741" right="0.19685039370078741" top="0.39370078740157483" bottom="0.39370078740157483" header="0.19685039370078741" footer="0.19685039370078741"/>
  <pageSetup paperSize="9" scale="87" firstPageNumber="12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930C-0765-4DB6-B548-7132624FB6E4}">
  <sheetPr>
    <pageSetUpPr fitToPage="1"/>
  </sheetPr>
  <dimension ref="A1:G219"/>
  <sheetViews>
    <sheetView tabSelected="1" workbookViewId="0">
      <selection activeCell="D19" sqref="D19"/>
    </sheetView>
  </sheetViews>
  <sheetFormatPr defaultRowHeight="14.4" x14ac:dyDescent="0.3"/>
  <cols>
    <col min="1" max="1" width="76.44140625" customWidth="1"/>
    <col min="2" max="2" width="20.88671875" customWidth="1"/>
    <col min="3" max="3" width="27" customWidth="1"/>
    <col min="4" max="4" width="23.33203125" customWidth="1"/>
    <col min="5" max="5" width="28.33203125" customWidth="1"/>
  </cols>
  <sheetData>
    <row r="1" spans="1:7" ht="18.600000000000001" x14ac:dyDescent="0.3">
      <c r="A1" s="184" t="s">
        <v>139</v>
      </c>
      <c r="B1" s="185"/>
      <c r="C1" s="185"/>
      <c r="D1" s="185"/>
      <c r="E1" s="186"/>
      <c r="F1" s="138"/>
      <c r="G1" s="138"/>
    </row>
    <row r="2" spans="1:7" ht="18.600000000000001" x14ac:dyDescent="0.3">
      <c r="A2" s="132"/>
      <c r="B2" s="127"/>
      <c r="C2" s="127"/>
      <c r="D2" s="127"/>
      <c r="E2" s="137"/>
      <c r="F2" s="138"/>
      <c r="G2" s="138"/>
    </row>
    <row r="3" spans="1:7" ht="15.6" x14ac:dyDescent="0.3">
      <c r="A3" s="187" t="s">
        <v>140</v>
      </c>
      <c r="B3" s="188"/>
      <c r="C3" s="188"/>
      <c r="D3" s="188"/>
      <c r="E3" s="189"/>
      <c r="F3" s="138"/>
      <c r="G3" s="138"/>
    </row>
    <row r="4" spans="1:7" x14ac:dyDescent="0.3">
      <c r="A4" s="129"/>
      <c r="B4" s="131"/>
      <c r="C4" s="131"/>
      <c r="D4" s="131"/>
      <c r="E4" s="136"/>
      <c r="F4" s="138"/>
      <c r="G4" s="138"/>
    </row>
    <row r="5" spans="1:7" ht="15.6" x14ac:dyDescent="0.3">
      <c r="A5" s="190" t="s">
        <v>259</v>
      </c>
      <c r="B5" s="191"/>
      <c r="C5" s="191"/>
      <c r="D5" s="191"/>
      <c r="E5" s="192"/>
      <c r="F5" s="138"/>
      <c r="G5" s="138"/>
    </row>
    <row r="6" spans="1:7" x14ac:dyDescent="0.3">
      <c r="A6" s="135"/>
      <c r="B6" s="134"/>
      <c r="C6" s="134"/>
      <c r="D6" s="134"/>
      <c r="E6" s="130"/>
      <c r="F6" s="138"/>
      <c r="G6" s="138"/>
    </row>
    <row r="7" spans="1:7" ht="15.6" x14ac:dyDescent="0.3">
      <c r="A7" s="183" t="s">
        <v>267</v>
      </c>
      <c r="B7" s="183"/>
      <c r="C7" s="183"/>
      <c r="D7" s="183"/>
      <c r="E7" s="183"/>
      <c r="F7" s="183"/>
      <c r="G7" s="183"/>
    </row>
    <row r="8" spans="1:7" x14ac:dyDescent="0.3">
      <c r="A8" s="164" t="s">
        <v>291</v>
      </c>
      <c r="B8" s="165" t="s">
        <v>314</v>
      </c>
      <c r="C8" s="165" t="s">
        <v>315</v>
      </c>
      <c r="D8" s="165" t="s">
        <v>316</v>
      </c>
      <c r="E8" s="166" t="s">
        <v>317</v>
      </c>
    </row>
    <row r="9" spans="1:7" x14ac:dyDescent="0.3">
      <c r="A9" s="148" t="s">
        <v>292</v>
      </c>
      <c r="B9" s="158">
        <v>2118047</v>
      </c>
      <c r="C9" s="158">
        <v>2118047</v>
      </c>
      <c r="D9" s="158">
        <v>2377735.83</v>
      </c>
      <c r="E9" s="146">
        <v>112.26</v>
      </c>
    </row>
    <row r="10" spans="1:7" x14ac:dyDescent="0.3">
      <c r="A10" s="160" t="s">
        <v>293</v>
      </c>
      <c r="B10" s="161">
        <v>2118047</v>
      </c>
      <c r="C10" s="161">
        <v>2118047</v>
      </c>
      <c r="D10" s="161">
        <v>2377735.83</v>
      </c>
      <c r="E10" s="162">
        <v>112.26</v>
      </c>
    </row>
    <row r="11" spans="1:7" x14ac:dyDescent="0.3">
      <c r="A11" s="149" t="s">
        <v>294</v>
      </c>
      <c r="B11" s="159">
        <v>2118047</v>
      </c>
      <c r="C11" s="159">
        <v>2118047</v>
      </c>
      <c r="D11" s="159">
        <v>2377735.83</v>
      </c>
      <c r="E11" s="147">
        <v>112.26</v>
      </c>
    </row>
    <row r="12" spans="1:7" x14ac:dyDescent="0.3">
      <c r="A12" s="170" t="s">
        <v>295</v>
      </c>
      <c r="B12" s="171">
        <v>2118047</v>
      </c>
      <c r="C12" s="171">
        <v>2118047</v>
      </c>
      <c r="D12" s="171">
        <v>2377735.83</v>
      </c>
      <c r="E12" s="172">
        <v>112.26</v>
      </c>
    </row>
    <row r="13" spans="1:7" x14ac:dyDescent="0.3">
      <c r="A13" s="129" t="s">
        <v>147</v>
      </c>
      <c r="B13" s="131">
        <v>13129</v>
      </c>
      <c r="C13" s="131">
        <v>13129</v>
      </c>
      <c r="D13" s="131">
        <v>17228.79</v>
      </c>
      <c r="E13" s="167">
        <v>131.22999999999999</v>
      </c>
    </row>
    <row r="14" spans="1:7" x14ac:dyDescent="0.3">
      <c r="A14" s="129" t="s">
        <v>154</v>
      </c>
      <c r="B14" s="131">
        <v>31839</v>
      </c>
      <c r="C14" s="131">
        <v>31839</v>
      </c>
      <c r="D14" s="131">
        <v>16297.62</v>
      </c>
      <c r="E14" s="167">
        <v>51.19</v>
      </c>
    </row>
    <row r="15" spans="1:7" x14ac:dyDescent="0.3">
      <c r="A15" s="129" t="s">
        <v>150</v>
      </c>
      <c r="B15" s="131">
        <v>17223</v>
      </c>
      <c r="C15" s="131">
        <v>17223</v>
      </c>
      <c r="D15" s="131">
        <v>8738.4</v>
      </c>
      <c r="E15" s="167">
        <v>50.74</v>
      </c>
    </row>
    <row r="16" spans="1:7" x14ac:dyDescent="0.3">
      <c r="A16" s="129" t="s">
        <v>153</v>
      </c>
      <c r="B16" s="131">
        <v>162485</v>
      </c>
      <c r="C16" s="131">
        <v>162485</v>
      </c>
      <c r="D16" s="131">
        <v>219200.28</v>
      </c>
      <c r="E16" s="167">
        <v>134.9</v>
      </c>
    </row>
    <row r="17" spans="1:5" x14ac:dyDescent="0.3">
      <c r="A17" s="129" t="s">
        <v>296</v>
      </c>
      <c r="B17" s="131">
        <v>14998</v>
      </c>
      <c r="C17" s="131">
        <v>14998</v>
      </c>
      <c r="D17" s="131">
        <v>9100.65</v>
      </c>
      <c r="E17" s="167">
        <v>60.68</v>
      </c>
    </row>
    <row r="18" spans="1:5" x14ac:dyDescent="0.3">
      <c r="A18" s="129" t="s">
        <v>152</v>
      </c>
      <c r="B18" s="131">
        <v>1876775</v>
      </c>
      <c r="C18" s="131">
        <v>1876775</v>
      </c>
      <c r="D18" s="131">
        <v>2106722.09</v>
      </c>
      <c r="E18" s="167">
        <v>112.25</v>
      </c>
    </row>
    <row r="19" spans="1:5" x14ac:dyDescent="0.3">
      <c r="A19" s="129" t="s">
        <v>193</v>
      </c>
      <c r="B19" s="131">
        <v>1548</v>
      </c>
      <c r="C19" s="131">
        <v>1548</v>
      </c>
      <c r="D19" s="131">
        <v>448</v>
      </c>
      <c r="E19" s="167">
        <v>28.94</v>
      </c>
    </row>
    <row r="20" spans="1:5" x14ac:dyDescent="0.3">
      <c r="A20" s="163" t="s">
        <v>297</v>
      </c>
      <c r="B20" s="163">
        <v>50</v>
      </c>
      <c r="C20" s="163">
        <v>50</v>
      </c>
      <c r="D20" s="163"/>
      <c r="E20" s="169"/>
    </row>
    <row r="21" spans="1:5" x14ac:dyDescent="0.3">
      <c r="A21" s="150" t="s">
        <v>298</v>
      </c>
      <c r="B21" s="152">
        <v>15303</v>
      </c>
      <c r="C21" s="152">
        <v>15303</v>
      </c>
      <c r="D21" s="152">
        <v>9228.56</v>
      </c>
      <c r="E21" s="151">
        <v>60.31</v>
      </c>
    </row>
    <row r="22" spans="1:5" x14ac:dyDescent="0.3">
      <c r="A22" s="149" t="s">
        <v>299</v>
      </c>
      <c r="B22" s="159">
        <v>9503</v>
      </c>
      <c r="C22" s="159">
        <v>9503</v>
      </c>
      <c r="D22" s="159">
        <v>2683.41</v>
      </c>
      <c r="E22" s="147">
        <v>28.24</v>
      </c>
    </row>
    <row r="23" spans="1:5" x14ac:dyDescent="0.3">
      <c r="A23" s="129" t="s">
        <v>296</v>
      </c>
      <c r="B23" s="131">
        <v>9198</v>
      </c>
      <c r="C23" s="131">
        <v>9198</v>
      </c>
      <c r="D23" s="131">
        <v>2683.41</v>
      </c>
      <c r="E23" s="167">
        <v>29.17</v>
      </c>
    </row>
    <row r="24" spans="1:5" x14ac:dyDescent="0.3">
      <c r="A24" s="129" t="s">
        <v>21</v>
      </c>
      <c r="B24" s="131">
        <v>1298</v>
      </c>
      <c r="C24" s="131">
        <v>1298</v>
      </c>
      <c r="D24" s="131">
        <v>0</v>
      </c>
      <c r="E24" s="167">
        <v>0</v>
      </c>
    </row>
    <row r="25" spans="1:5" x14ac:dyDescent="0.3">
      <c r="A25" s="129" t="s">
        <v>28</v>
      </c>
      <c r="B25" s="131">
        <v>7900</v>
      </c>
      <c r="C25" s="131">
        <v>7900</v>
      </c>
      <c r="D25" s="131">
        <v>2683.41</v>
      </c>
      <c r="E25" s="167">
        <v>33.97</v>
      </c>
    </row>
    <row r="26" spans="1:5" x14ac:dyDescent="0.3">
      <c r="A26" s="129" t="s">
        <v>35</v>
      </c>
      <c r="B26" s="131"/>
      <c r="C26" s="131"/>
      <c r="D26" s="131">
        <v>26.86</v>
      </c>
      <c r="E26" s="167"/>
    </row>
    <row r="27" spans="1:5" x14ac:dyDescent="0.3">
      <c r="A27" s="129" t="s">
        <v>36</v>
      </c>
      <c r="B27" s="131"/>
      <c r="C27" s="131"/>
      <c r="D27" s="131">
        <v>2656.55</v>
      </c>
      <c r="E27" s="167"/>
    </row>
    <row r="28" spans="1:5" x14ac:dyDescent="0.3">
      <c r="A28" s="129" t="s">
        <v>152</v>
      </c>
      <c r="B28" s="131">
        <v>305</v>
      </c>
      <c r="C28" s="131">
        <v>305</v>
      </c>
      <c r="D28" s="131"/>
      <c r="E28" s="167"/>
    </row>
    <row r="29" spans="1:5" x14ac:dyDescent="0.3">
      <c r="A29" s="129" t="s">
        <v>28</v>
      </c>
      <c r="B29" s="131">
        <v>305</v>
      </c>
      <c r="C29" s="131">
        <v>305</v>
      </c>
      <c r="D29" s="131">
        <v>0</v>
      </c>
      <c r="E29" s="167">
        <v>0</v>
      </c>
    </row>
    <row r="30" spans="1:5" x14ac:dyDescent="0.3">
      <c r="A30" s="163" t="s">
        <v>36</v>
      </c>
      <c r="B30" s="163"/>
      <c r="C30" s="163"/>
      <c r="D30" s="163"/>
      <c r="E30" s="169"/>
    </row>
    <row r="31" spans="1:5" x14ac:dyDescent="0.3">
      <c r="A31" s="150" t="s">
        <v>300</v>
      </c>
      <c r="B31" s="152">
        <v>0</v>
      </c>
      <c r="C31" s="152">
        <v>0</v>
      </c>
      <c r="D31" s="152">
        <v>127.91</v>
      </c>
      <c r="E31" s="151">
        <v>0</v>
      </c>
    </row>
    <row r="32" spans="1:5" x14ac:dyDescent="0.3">
      <c r="A32" s="129" t="s">
        <v>152</v>
      </c>
      <c r="B32" s="131"/>
      <c r="C32" s="131"/>
      <c r="D32" s="131">
        <v>127.91</v>
      </c>
      <c r="E32" s="167"/>
    </row>
    <row r="33" spans="1:5" x14ac:dyDescent="0.3">
      <c r="A33" s="129" t="s">
        <v>28</v>
      </c>
      <c r="B33" s="131">
        <v>0</v>
      </c>
      <c r="C33" s="131">
        <v>0</v>
      </c>
      <c r="D33" s="131">
        <v>127.91</v>
      </c>
      <c r="E33" s="167">
        <v>0</v>
      </c>
    </row>
    <row r="34" spans="1:5" x14ac:dyDescent="0.3">
      <c r="A34" s="163" t="s">
        <v>36</v>
      </c>
      <c r="B34" s="163"/>
      <c r="C34" s="163"/>
      <c r="D34" s="163">
        <v>127.91</v>
      </c>
      <c r="E34" s="169"/>
    </row>
    <row r="35" spans="1:5" x14ac:dyDescent="0.3">
      <c r="A35" s="150" t="s">
        <v>301</v>
      </c>
      <c r="B35" s="152">
        <v>5800</v>
      </c>
      <c r="C35" s="152">
        <v>5800</v>
      </c>
      <c r="D35" s="152">
        <v>6417.24</v>
      </c>
      <c r="E35" s="151">
        <v>110.64</v>
      </c>
    </row>
    <row r="36" spans="1:5" x14ac:dyDescent="0.3">
      <c r="A36" s="129" t="s">
        <v>296</v>
      </c>
      <c r="B36" s="131">
        <v>5800</v>
      </c>
      <c r="C36" s="131">
        <v>5800</v>
      </c>
      <c r="D36" s="131">
        <v>6417.24</v>
      </c>
      <c r="E36" s="167">
        <v>110.64</v>
      </c>
    </row>
    <row r="37" spans="1:5" x14ac:dyDescent="0.3">
      <c r="A37" s="129" t="s">
        <v>21</v>
      </c>
      <c r="B37" s="131">
        <v>1300</v>
      </c>
      <c r="C37" s="131">
        <v>1300</v>
      </c>
      <c r="D37" s="131">
        <v>0</v>
      </c>
      <c r="E37" s="167">
        <v>0</v>
      </c>
    </row>
    <row r="38" spans="1:5" x14ac:dyDescent="0.3">
      <c r="A38" s="129" t="s">
        <v>28</v>
      </c>
      <c r="B38" s="131">
        <v>4500</v>
      </c>
      <c r="C38" s="131">
        <v>4500</v>
      </c>
      <c r="D38" s="131">
        <v>6417.24</v>
      </c>
      <c r="E38" s="167">
        <v>142.61000000000001</v>
      </c>
    </row>
    <row r="39" spans="1:5" x14ac:dyDescent="0.3">
      <c r="A39" s="129" t="s">
        <v>30</v>
      </c>
      <c r="B39" s="131"/>
      <c r="C39" s="131"/>
      <c r="D39" s="131">
        <v>120</v>
      </c>
      <c r="E39" s="167"/>
    </row>
    <row r="40" spans="1:5" x14ac:dyDescent="0.3">
      <c r="A40" s="129" t="s">
        <v>32</v>
      </c>
      <c r="B40" s="131"/>
      <c r="C40" s="131"/>
      <c r="D40" s="131">
        <v>840</v>
      </c>
      <c r="E40" s="167"/>
    </row>
    <row r="41" spans="1:5" x14ac:dyDescent="0.3">
      <c r="A41" s="129" t="s">
        <v>35</v>
      </c>
      <c r="B41" s="131"/>
      <c r="C41" s="131"/>
      <c r="D41" s="131">
        <v>1.85</v>
      </c>
      <c r="E41" s="167"/>
    </row>
    <row r="42" spans="1:5" x14ac:dyDescent="0.3">
      <c r="A42" s="129" t="s">
        <v>36</v>
      </c>
      <c r="B42" s="131"/>
      <c r="C42" s="131"/>
      <c r="D42" s="131">
        <v>1143.29</v>
      </c>
      <c r="E42" s="167"/>
    </row>
    <row r="43" spans="1:5" x14ac:dyDescent="0.3">
      <c r="A43" s="129" t="s">
        <v>42</v>
      </c>
      <c r="B43" s="131"/>
      <c r="C43" s="131"/>
      <c r="D43" s="131">
        <v>2878</v>
      </c>
      <c r="E43" s="167"/>
    </row>
    <row r="44" spans="1:5" x14ac:dyDescent="0.3">
      <c r="A44" s="129" t="s">
        <v>48</v>
      </c>
      <c r="B44" s="131"/>
      <c r="C44" s="131"/>
      <c r="D44" s="131">
        <v>151.19999999999999</v>
      </c>
      <c r="E44" s="167"/>
    </row>
    <row r="45" spans="1:5" x14ac:dyDescent="0.3">
      <c r="A45" s="129" t="s">
        <v>50</v>
      </c>
      <c r="B45" s="131"/>
      <c r="C45" s="131"/>
      <c r="D45" s="131">
        <v>21.25</v>
      </c>
      <c r="E45" s="167"/>
    </row>
    <row r="46" spans="1:5" x14ac:dyDescent="0.3">
      <c r="A46" s="129" t="s">
        <v>52</v>
      </c>
      <c r="B46" s="131"/>
      <c r="C46" s="131"/>
      <c r="D46" s="131">
        <v>1096.3599999999999</v>
      </c>
      <c r="E46" s="167"/>
    </row>
    <row r="47" spans="1:5" x14ac:dyDescent="0.3">
      <c r="A47" s="163" t="s">
        <v>59</v>
      </c>
      <c r="B47" s="163"/>
      <c r="C47" s="163"/>
      <c r="D47" s="163">
        <v>165.29</v>
      </c>
      <c r="E47" s="169"/>
    </row>
    <row r="48" spans="1:5" x14ac:dyDescent="0.3">
      <c r="A48" s="150" t="s">
        <v>302</v>
      </c>
      <c r="B48" s="152">
        <v>46839</v>
      </c>
      <c r="C48" s="152">
        <v>46839</v>
      </c>
      <c r="D48" s="152">
        <v>35590.67</v>
      </c>
      <c r="E48" s="151">
        <v>75.989999999999995</v>
      </c>
    </row>
    <row r="49" spans="1:5" x14ac:dyDescent="0.3">
      <c r="A49" s="149" t="s">
        <v>303</v>
      </c>
      <c r="B49" s="159">
        <v>23400</v>
      </c>
      <c r="C49" s="159">
        <v>23400</v>
      </c>
      <c r="D49" s="159">
        <v>23388.47</v>
      </c>
      <c r="E49" s="147">
        <v>99.95</v>
      </c>
    </row>
    <row r="50" spans="1:5" x14ac:dyDescent="0.3">
      <c r="A50" s="129" t="s">
        <v>147</v>
      </c>
      <c r="B50" s="131">
        <v>8900</v>
      </c>
      <c r="C50" s="131">
        <v>8900</v>
      </c>
      <c r="D50" s="131">
        <v>8888.4699999999993</v>
      </c>
      <c r="E50" s="167">
        <v>99.87</v>
      </c>
    </row>
    <row r="51" spans="1:5" x14ac:dyDescent="0.3">
      <c r="A51" s="129" t="s">
        <v>28</v>
      </c>
      <c r="B51" s="131">
        <v>8900</v>
      </c>
      <c r="C51" s="131">
        <v>8900</v>
      </c>
      <c r="D51" s="131">
        <v>8888.4699999999993</v>
      </c>
      <c r="E51" s="167">
        <v>99.87</v>
      </c>
    </row>
    <row r="52" spans="1:5" x14ac:dyDescent="0.3">
      <c r="A52" s="129" t="s">
        <v>30</v>
      </c>
      <c r="B52" s="131"/>
      <c r="C52" s="131"/>
      <c r="D52" s="131">
        <v>60</v>
      </c>
      <c r="E52" s="167"/>
    </row>
    <row r="53" spans="1:5" x14ac:dyDescent="0.3">
      <c r="A53" s="129" t="s">
        <v>35</v>
      </c>
      <c r="B53" s="131"/>
      <c r="C53" s="131"/>
      <c r="D53" s="131">
        <v>63.37</v>
      </c>
      <c r="E53" s="167"/>
    </row>
    <row r="54" spans="1:5" x14ac:dyDescent="0.3">
      <c r="A54" s="129" t="s">
        <v>36</v>
      </c>
      <c r="B54" s="131"/>
      <c r="C54" s="131"/>
      <c r="D54" s="131">
        <v>1054.1400000000001</v>
      </c>
      <c r="E54" s="167"/>
    </row>
    <row r="55" spans="1:5" x14ac:dyDescent="0.3">
      <c r="A55" s="129" t="s">
        <v>42</v>
      </c>
      <c r="B55" s="131"/>
      <c r="C55" s="131"/>
      <c r="D55" s="131">
        <v>1740.89</v>
      </c>
      <c r="E55" s="167"/>
    </row>
    <row r="56" spans="1:5" x14ac:dyDescent="0.3">
      <c r="A56" s="129" t="s">
        <v>48</v>
      </c>
      <c r="B56" s="131"/>
      <c r="C56" s="131"/>
      <c r="D56" s="131">
        <v>5160.97</v>
      </c>
      <c r="E56" s="167"/>
    </row>
    <row r="57" spans="1:5" x14ac:dyDescent="0.3">
      <c r="A57" s="129" t="s">
        <v>50</v>
      </c>
      <c r="B57" s="131"/>
      <c r="C57" s="131"/>
      <c r="D57" s="131">
        <v>536</v>
      </c>
      <c r="E57" s="167"/>
    </row>
    <row r="58" spans="1:5" x14ac:dyDescent="0.3">
      <c r="A58" s="129" t="s">
        <v>52</v>
      </c>
      <c r="B58" s="131"/>
      <c r="C58" s="131"/>
      <c r="D58" s="131">
        <v>273.10000000000002</v>
      </c>
      <c r="E58" s="167"/>
    </row>
    <row r="59" spans="1:5" x14ac:dyDescent="0.3">
      <c r="A59" s="129" t="s">
        <v>152</v>
      </c>
      <c r="B59" s="131">
        <v>14500</v>
      </c>
      <c r="C59" s="131">
        <v>14500</v>
      </c>
      <c r="D59" s="131">
        <v>14500</v>
      </c>
      <c r="E59" s="167">
        <v>100</v>
      </c>
    </row>
    <row r="60" spans="1:5" x14ac:dyDescent="0.3">
      <c r="A60" s="129" t="s">
        <v>81</v>
      </c>
      <c r="B60" s="131">
        <v>14500</v>
      </c>
      <c r="C60" s="131">
        <v>14500</v>
      </c>
      <c r="D60" s="131">
        <v>14500</v>
      </c>
      <c r="E60" s="167">
        <v>100</v>
      </c>
    </row>
    <row r="61" spans="1:5" x14ac:dyDescent="0.3">
      <c r="A61" s="163" t="s">
        <v>85</v>
      </c>
      <c r="B61" s="163"/>
      <c r="C61" s="163"/>
      <c r="D61" s="163">
        <v>14500</v>
      </c>
      <c r="E61" s="169"/>
    </row>
    <row r="62" spans="1:5" x14ac:dyDescent="0.3">
      <c r="A62" s="150" t="s">
        <v>304</v>
      </c>
      <c r="B62" s="152">
        <v>19839</v>
      </c>
      <c r="C62" s="152">
        <v>19839</v>
      </c>
      <c r="D62" s="152">
        <v>8862.4699999999993</v>
      </c>
      <c r="E62" s="151">
        <v>44.67</v>
      </c>
    </row>
    <row r="63" spans="1:5" x14ac:dyDescent="0.3">
      <c r="A63" s="129" t="s">
        <v>147</v>
      </c>
      <c r="B63" s="131">
        <v>1929</v>
      </c>
      <c r="C63" s="131">
        <v>1929</v>
      </c>
      <c r="D63" s="131">
        <v>5613.09</v>
      </c>
      <c r="E63" s="167">
        <v>290.98</v>
      </c>
    </row>
    <row r="64" spans="1:5" x14ac:dyDescent="0.3">
      <c r="A64" s="129" t="s">
        <v>21</v>
      </c>
      <c r="B64" s="131">
        <v>823</v>
      </c>
      <c r="C64" s="131">
        <v>823</v>
      </c>
      <c r="D64" s="131">
        <v>822.95</v>
      </c>
      <c r="E64" s="167">
        <v>99.99</v>
      </c>
    </row>
    <row r="65" spans="1:5" x14ac:dyDescent="0.3">
      <c r="A65" s="129" t="s">
        <v>23</v>
      </c>
      <c r="B65" s="131"/>
      <c r="C65" s="131"/>
      <c r="D65" s="131">
        <v>222.95</v>
      </c>
      <c r="E65" s="167"/>
    </row>
    <row r="66" spans="1:5" x14ac:dyDescent="0.3">
      <c r="A66" s="129" t="s">
        <v>25</v>
      </c>
      <c r="B66" s="131"/>
      <c r="C66" s="131"/>
      <c r="D66" s="131">
        <v>600</v>
      </c>
      <c r="E66" s="167"/>
    </row>
    <row r="67" spans="1:5" x14ac:dyDescent="0.3">
      <c r="A67" s="129" t="s">
        <v>28</v>
      </c>
      <c r="B67" s="131">
        <v>1106</v>
      </c>
      <c r="C67" s="131">
        <v>1106</v>
      </c>
      <c r="D67" s="131">
        <v>4790.1400000000003</v>
      </c>
      <c r="E67" s="167">
        <v>433.1</v>
      </c>
    </row>
    <row r="68" spans="1:5" x14ac:dyDescent="0.3">
      <c r="A68" s="129" t="s">
        <v>35</v>
      </c>
      <c r="B68" s="131"/>
      <c r="C68" s="131"/>
      <c r="D68" s="131">
        <v>4262.6499999999996</v>
      </c>
      <c r="E68" s="167"/>
    </row>
    <row r="69" spans="1:5" x14ac:dyDescent="0.3">
      <c r="A69" s="129" t="s">
        <v>36</v>
      </c>
      <c r="B69" s="131"/>
      <c r="C69" s="131"/>
      <c r="D69" s="131">
        <v>527.49</v>
      </c>
      <c r="E69" s="167"/>
    </row>
    <row r="70" spans="1:5" x14ac:dyDescent="0.3">
      <c r="A70" s="129" t="s">
        <v>154</v>
      </c>
      <c r="B70" s="131">
        <v>13092</v>
      </c>
      <c r="C70" s="131">
        <v>13092</v>
      </c>
      <c r="D70" s="131">
        <v>1326.82</v>
      </c>
      <c r="E70" s="167">
        <v>10.130000000000001</v>
      </c>
    </row>
    <row r="71" spans="1:5" x14ac:dyDescent="0.3">
      <c r="A71" s="129" t="s">
        <v>21</v>
      </c>
      <c r="B71" s="131">
        <v>3000</v>
      </c>
      <c r="C71" s="131">
        <v>3000</v>
      </c>
      <c r="D71" s="131">
        <v>116.44</v>
      </c>
      <c r="E71" s="167">
        <v>3.88</v>
      </c>
    </row>
    <row r="72" spans="1:5" x14ac:dyDescent="0.3">
      <c r="A72" s="129" t="s">
        <v>25</v>
      </c>
      <c r="B72" s="131"/>
      <c r="C72" s="131"/>
      <c r="D72" s="131">
        <v>116.44</v>
      </c>
      <c r="E72" s="167"/>
    </row>
    <row r="73" spans="1:5" x14ac:dyDescent="0.3">
      <c r="A73" s="129" t="s">
        <v>28</v>
      </c>
      <c r="B73" s="131">
        <v>9862</v>
      </c>
      <c r="C73" s="131">
        <v>9862</v>
      </c>
      <c r="D73" s="131">
        <v>980.39</v>
      </c>
      <c r="E73" s="167">
        <v>9.94</v>
      </c>
    </row>
    <row r="74" spans="1:5" x14ac:dyDescent="0.3">
      <c r="A74" s="129" t="s">
        <v>35</v>
      </c>
      <c r="B74" s="131"/>
      <c r="C74" s="131"/>
      <c r="D74" s="131">
        <v>27</v>
      </c>
      <c r="E74" s="167"/>
    </row>
    <row r="75" spans="1:5" x14ac:dyDescent="0.3">
      <c r="A75" s="129" t="s">
        <v>36</v>
      </c>
      <c r="B75" s="131"/>
      <c r="C75" s="131"/>
      <c r="D75" s="131">
        <v>34.35</v>
      </c>
      <c r="E75" s="167"/>
    </row>
    <row r="76" spans="1:5" x14ac:dyDescent="0.3">
      <c r="A76" s="129" t="s">
        <v>50</v>
      </c>
      <c r="B76" s="131"/>
      <c r="C76" s="131"/>
      <c r="D76" s="131">
        <v>198.91</v>
      </c>
      <c r="E76" s="167"/>
    </row>
    <row r="77" spans="1:5" x14ac:dyDescent="0.3">
      <c r="A77" s="129" t="s">
        <v>56</v>
      </c>
      <c r="B77" s="131"/>
      <c r="C77" s="131"/>
      <c r="D77" s="131">
        <v>4.08</v>
      </c>
      <c r="E77" s="167"/>
    </row>
    <row r="78" spans="1:5" x14ac:dyDescent="0.3">
      <c r="A78" s="129" t="s">
        <v>58</v>
      </c>
      <c r="B78" s="131"/>
      <c r="C78" s="131"/>
      <c r="D78" s="131">
        <v>130.06</v>
      </c>
      <c r="E78" s="167"/>
    </row>
    <row r="79" spans="1:5" x14ac:dyDescent="0.3">
      <c r="A79" s="129" t="s">
        <v>59</v>
      </c>
      <c r="B79" s="131"/>
      <c r="C79" s="131"/>
      <c r="D79" s="131">
        <v>585.99</v>
      </c>
      <c r="E79" s="167"/>
    </row>
    <row r="80" spans="1:5" x14ac:dyDescent="0.3">
      <c r="A80" s="129" t="s">
        <v>81</v>
      </c>
      <c r="B80" s="131">
        <v>230</v>
      </c>
      <c r="C80" s="131">
        <v>230</v>
      </c>
      <c r="D80" s="131">
        <v>229.99</v>
      </c>
      <c r="E80" s="167">
        <v>100</v>
      </c>
    </row>
    <row r="81" spans="1:5" x14ac:dyDescent="0.3">
      <c r="A81" s="129" t="s">
        <v>91</v>
      </c>
      <c r="B81" s="131"/>
      <c r="C81" s="131"/>
      <c r="D81" s="131">
        <v>229.99</v>
      </c>
      <c r="E81" s="167"/>
    </row>
    <row r="82" spans="1:5" x14ac:dyDescent="0.3">
      <c r="A82" s="129" t="s">
        <v>150</v>
      </c>
      <c r="B82" s="131">
        <v>2500</v>
      </c>
      <c r="C82" s="131">
        <v>2500</v>
      </c>
      <c r="D82" s="131">
        <v>3.59</v>
      </c>
      <c r="E82" s="167">
        <v>0.14000000000000001</v>
      </c>
    </row>
    <row r="83" spans="1:5" x14ac:dyDescent="0.3">
      <c r="A83" s="129" t="s">
        <v>28</v>
      </c>
      <c r="B83" s="131">
        <v>2500</v>
      </c>
      <c r="C83" s="131">
        <v>2500</v>
      </c>
      <c r="D83" s="131">
        <v>3.59</v>
      </c>
      <c r="E83" s="167">
        <v>0.14000000000000001</v>
      </c>
    </row>
    <row r="84" spans="1:5" x14ac:dyDescent="0.3">
      <c r="A84" s="129" t="s">
        <v>36</v>
      </c>
      <c r="B84" s="131"/>
      <c r="C84" s="131"/>
      <c r="D84" s="131">
        <v>3.59</v>
      </c>
      <c r="E84" s="167"/>
    </row>
    <row r="85" spans="1:5" x14ac:dyDescent="0.3">
      <c r="A85" s="129" t="s">
        <v>152</v>
      </c>
      <c r="B85" s="131">
        <v>1270</v>
      </c>
      <c r="C85" s="131">
        <v>1270</v>
      </c>
      <c r="D85" s="131">
        <v>1470.97</v>
      </c>
      <c r="E85" s="167">
        <v>115.82</v>
      </c>
    </row>
    <row r="86" spans="1:5" x14ac:dyDescent="0.3">
      <c r="A86" s="129" t="s">
        <v>28</v>
      </c>
      <c r="B86" s="131">
        <v>600</v>
      </c>
      <c r="C86" s="131">
        <v>600</v>
      </c>
      <c r="D86" s="131">
        <v>820.97</v>
      </c>
      <c r="E86" s="167">
        <v>136.83000000000001</v>
      </c>
    </row>
    <row r="87" spans="1:5" x14ac:dyDescent="0.3">
      <c r="A87" s="129" t="s">
        <v>36</v>
      </c>
      <c r="B87" s="131"/>
      <c r="C87" s="131"/>
      <c r="D87" s="131">
        <v>820.97</v>
      </c>
      <c r="E87" s="167"/>
    </row>
    <row r="88" spans="1:5" x14ac:dyDescent="0.3">
      <c r="A88" s="129" t="s">
        <v>81</v>
      </c>
      <c r="B88" s="131">
        <v>670</v>
      </c>
      <c r="C88" s="131">
        <v>670</v>
      </c>
      <c r="D88" s="131">
        <v>650</v>
      </c>
      <c r="E88" s="167">
        <v>97.01</v>
      </c>
    </row>
    <row r="89" spans="1:5" x14ac:dyDescent="0.3">
      <c r="A89" s="129" t="s">
        <v>93</v>
      </c>
      <c r="B89" s="131"/>
      <c r="C89" s="131"/>
      <c r="D89" s="131">
        <v>650</v>
      </c>
      <c r="E89" s="167"/>
    </row>
    <row r="90" spans="1:5" x14ac:dyDescent="0.3">
      <c r="A90" s="129" t="s">
        <v>193</v>
      </c>
      <c r="B90" s="131">
        <v>1048</v>
      </c>
      <c r="C90" s="131">
        <v>1048</v>
      </c>
      <c r="D90" s="131">
        <v>448</v>
      </c>
      <c r="E90" s="167">
        <v>42.75</v>
      </c>
    </row>
    <row r="91" spans="1:5" x14ac:dyDescent="0.3">
      <c r="A91" s="129" t="s">
        <v>28</v>
      </c>
      <c r="B91" s="131">
        <v>1048</v>
      </c>
      <c r="C91" s="131">
        <v>1048</v>
      </c>
      <c r="D91" s="131">
        <v>448</v>
      </c>
      <c r="E91" s="167">
        <v>42.75</v>
      </c>
    </row>
    <row r="92" spans="1:5" x14ac:dyDescent="0.3">
      <c r="A92" s="163" t="s">
        <v>58</v>
      </c>
      <c r="B92" s="163"/>
      <c r="C92" s="163"/>
      <c r="D92" s="163">
        <v>448</v>
      </c>
      <c r="E92" s="169"/>
    </row>
    <row r="93" spans="1:5" x14ac:dyDescent="0.3">
      <c r="A93" s="150" t="s">
        <v>305</v>
      </c>
      <c r="B93" s="152">
        <v>900</v>
      </c>
      <c r="C93" s="152">
        <v>900</v>
      </c>
      <c r="D93" s="152">
        <v>639.73</v>
      </c>
      <c r="E93" s="151">
        <v>71.08</v>
      </c>
    </row>
    <row r="94" spans="1:5" x14ac:dyDescent="0.3">
      <c r="A94" s="129" t="s">
        <v>147</v>
      </c>
      <c r="B94" s="131">
        <v>900</v>
      </c>
      <c r="C94" s="131">
        <v>900</v>
      </c>
      <c r="D94" s="131">
        <v>639.73</v>
      </c>
      <c r="E94" s="167">
        <v>71.08</v>
      </c>
    </row>
    <row r="95" spans="1:5" x14ac:dyDescent="0.3">
      <c r="A95" s="129" t="s">
        <v>68</v>
      </c>
      <c r="B95" s="131">
        <v>900</v>
      </c>
      <c r="C95" s="131">
        <v>900</v>
      </c>
      <c r="D95" s="131">
        <v>639.73</v>
      </c>
      <c r="E95" s="167">
        <v>71.08</v>
      </c>
    </row>
    <row r="96" spans="1:5" x14ac:dyDescent="0.3">
      <c r="A96" s="163" t="s">
        <v>70</v>
      </c>
      <c r="B96" s="163"/>
      <c r="C96" s="163"/>
      <c r="D96" s="163">
        <v>639.73</v>
      </c>
      <c r="E96" s="169"/>
    </row>
    <row r="97" spans="1:5" x14ac:dyDescent="0.3">
      <c r="A97" s="150" t="s">
        <v>306</v>
      </c>
      <c r="B97" s="152">
        <v>1400</v>
      </c>
      <c r="C97" s="152">
        <v>1400</v>
      </c>
      <c r="D97" s="152">
        <v>1400</v>
      </c>
      <c r="E97" s="151">
        <v>100</v>
      </c>
    </row>
    <row r="98" spans="1:5" x14ac:dyDescent="0.3">
      <c r="A98" s="129" t="s">
        <v>147</v>
      </c>
      <c r="B98" s="131">
        <v>1400</v>
      </c>
      <c r="C98" s="131">
        <v>1400</v>
      </c>
      <c r="D98" s="131">
        <v>1400</v>
      </c>
      <c r="E98" s="167">
        <v>100</v>
      </c>
    </row>
    <row r="99" spans="1:5" x14ac:dyDescent="0.3">
      <c r="A99" s="129" t="s">
        <v>28</v>
      </c>
      <c r="B99" s="131">
        <v>48</v>
      </c>
      <c r="C99" s="131">
        <v>48</v>
      </c>
      <c r="D99" s="131">
        <v>48.77</v>
      </c>
      <c r="E99" s="167">
        <v>101.6</v>
      </c>
    </row>
    <row r="100" spans="1:5" x14ac:dyDescent="0.3">
      <c r="A100" s="129" t="s">
        <v>36</v>
      </c>
      <c r="B100" s="131"/>
      <c r="C100" s="131"/>
      <c r="D100" s="131">
        <v>17.989999999999998</v>
      </c>
      <c r="E100" s="167"/>
    </row>
    <row r="101" spans="1:5" x14ac:dyDescent="0.3">
      <c r="A101" s="129" t="s">
        <v>42</v>
      </c>
      <c r="B101" s="131"/>
      <c r="C101" s="131"/>
      <c r="D101" s="131">
        <v>30.78</v>
      </c>
      <c r="E101" s="167"/>
    </row>
    <row r="102" spans="1:5" x14ac:dyDescent="0.3">
      <c r="A102" s="129" t="s">
        <v>81</v>
      </c>
      <c r="B102" s="131">
        <v>1352</v>
      </c>
      <c r="C102" s="131">
        <v>1352</v>
      </c>
      <c r="D102" s="131">
        <v>1351.23</v>
      </c>
      <c r="E102" s="167">
        <v>99.94</v>
      </c>
    </row>
    <row r="103" spans="1:5" x14ac:dyDescent="0.3">
      <c r="A103" s="129" t="s">
        <v>85</v>
      </c>
      <c r="B103" s="131"/>
      <c r="C103" s="131"/>
      <c r="D103" s="131">
        <v>1208.24</v>
      </c>
      <c r="E103" s="167"/>
    </row>
    <row r="104" spans="1:5" x14ac:dyDescent="0.3">
      <c r="A104" s="163" t="s">
        <v>86</v>
      </c>
      <c r="B104" s="163"/>
      <c r="C104" s="163"/>
      <c r="D104" s="163">
        <v>142.99</v>
      </c>
      <c r="E104" s="169"/>
    </row>
    <row r="105" spans="1:5" x14ac:dyDescent="0.3">
      <c r="A105" s="170" t="s">
        <v>307</v>
      </c>
      <c r="B105" s="171">
        <v>1300</v>
      </c>
      <c r="C105" s="171">
        <v>1300</v>
      </c>
      <c r="D105" s="171">
        <v>1300</v>
      </c>
      <c r="E105" s="172">
        <v>100</v>
      </c>
    </row>
    <row r="106" spans="1:5" x14ac:dyDescent="0.3">
      <c r="A106" s="129" t="s">
        <v>152</v>
      </c>
      <c r="B106" s="131">
        <v>1300</v>
      </c>
      <c r="C106" s="131">
        <v>1300</v>
      </c>
      <c r="D106" s="131">
        <v>1300</v>
      </c>
      <c r="E106" s="167">
        <v>100</v>
      </c>
    </row>
    <row r="107" spans="1:5" x14ac:dyDescent="0.3">
      <c r="A107" s="129" t="s">
        <v>72</v>
      </c>
      <c r="B107" s="131">
        <v>1300</v>
      </c>
      <c r="C107" s="131">
        <v>1300</v>
      </c>
      <c r="D107" s="131">
        <v>1300</v>
      </c>
      <c r="E107" s="167">
        <v>100</v>
      </c>
    </row>
    <row r="108" spans="1:5" x14ac:dyDescent="0.3">
      <c r="A108" s="163" t="s">
        <v>74</v>
      </c>
      <c r="B108" s="163"/>
      <c r="C108" s="163"/>
      <c r="D108" s="163">
        <v>1300</v>
      </c>
      <c r="E108" s="169"/>
    </row>
    <row r="109" spans="1:5" x14ac:dyDescent="0.3">
      <c r="A109" s="150" t="s">
        <v>308</v>
      </c>
      <c r="B109" s="152">
        <v>0</v>
      </c>
      <c r="C109" s="152">
        <v>0</v>
      </c>
      <c r="D109" s="152">
        <v>687.5</v>
      </c>
      <c r="E109" s="151">
        <v>0</v>
      </c>
    </row>
    <row r="110" spans="1:5" x14ac:dyDescent="0.3">
      <c r="A110" s="149" t="s">
        <v>309</v>
      </c>
      <c r="B110" s="159">
        <v>0</v>
      </c>
      <c r="C110" s="159">
        <v>0</v>
      </c>
      <c r="D110" s="159">
        <v>687.5</v>
      </c>
      <c r="E110" s="147">
        <v>0</v>
      </c>
    </row>
    <row r="111" spans="1:5" x14ac:dyDescent="0.3">
      <c r="A111" s="129" t="s">
        <v>147</v>
      </c>
      <c r="B111" s="131"/>
      <c r="C111" s="131"/>
      <c r="D111" s="131">
        <v>687.5</v>
      </c>
      <c r="E111" s="167"/>
    </row>
    <row r="112" spans="1:5" x14ac:dyDescent="0.3">
      <c r="A112" s="129" t="s">
        <v>28</v>
      </c>
      <c r="B112" s="131">
        <v>0</v>
      </c>
      <c r="C112" s="131">
        <v>0</v>
      </c>
      <c r="D112" s="131">
        <v>687.5</v>
      </c>
      <c r="E112" s="167">
        <v>0</v>
      </c>
    </row>
    <row r="113" spans="1:5" x14ac:dyDescent="0.3">
      <c r="A113" s="163" t="s">
        <v>48</v>
      </c>
      <c r="B113" s="163"/>
      <c r="C113" s="163"/>
      <c r="D113" s="163">
        <v>687.5</v>
      </c>
      <c r="E113" s="169"/>
    </row>
    <row r="114" spans="1:5" x14ac:dyDescent="0.3">
      <c r="A114" s="150" t="s">
        <v>310</v>
      </c>
      <c r="B114" s="152">
        <v>2055905</v>
      </c>
      <c r="C114" s="152">
        <v>2055905</v>
      </c>
      <c r="D114" s="152">
        <v>2332229.1</v>
      </c>
      <c r="E114" s="151">
        <v>113.44</v>
      </c>
    </row>
    <row r="115" spans="1:5" x14ac:dyDescent="0.3">
      <c r="A115" s="149" t="s">
        <v>311</v>
      </c>
      <c r="B115" s="159">
        <v>2026699</v>
      </c>
      <c r="C115" s="159">
        <v>2026699</v>
      </c>
      <c r="D115" s="159">
        <v>2266215.09</v>
      </c>
      <c r="E115" s="147">
        <v>111.82</v>
      </c>
    </row>
    <row r="116" spans="1:5" x14ac:dyDescent="0.3">
      <c r="A116" s="129" t="s">
        <v>154</v>
      </c>
      <c r="B116" s="131">
        <v>15247</v>
      </c>
      <c r="C116" s="131">
        <v>15247</v>
      </c>
      <c r="D116" s="131">
        <v>14054.05</v>
      </c>
      <c r="E116" s="167">
        <v>92.18</v>
      </c>
    </row>
    <row r="117" spans="1:5" x14ac:dyDescent="0.3">
      <c r="A117" s="129" t="s">
        <v>28</v>
      </c>
      <c r="B117" s="131">
        <v>15207</v>
      </c>
      <c r="C117" s="131">
        <v>15207</v>
      </c>
      <c r="D117" s="131">
        <v>14053.6</v>
      </c>
      <c r="E117" s="167">
        <v>92.42</v>
      </c>
    </row>
    <row r="118" spans="1:5" x14ac:dyDescent="0.3">
      <c r="A118" s="129" t="s">
        <v>30</v>
      </c>
      <c r="B118" s="131"/>
      <c r="C118" s="131"/>
      <c r="D118" s="131">
        <v>308.5</v>
      </c>
      <c r="E118" s="167"/>
    </row>
    <row r="119" spans="1:5" x14ac:dyDescent="0.3">
      <c r="A119" s="129" t="s">
        <v>35</v>
      </c>
      <c r="B119" s="131"/>
      <c r="C119" s="131"/>
      <c r="D119" s="131">
        <v>233.85</v>
      </c>
      <c r="E119" s="167"/>
    </row>
    <row r="120" spans="1:5" x14ac:dyDescent="0.3">
      <c r="A120" s="129" t="s">
        <v>36</v>
      </c>
      <c r="B120" s="131"/>
      <c r="C120" s="131"/>
      <c r="D120" s="131">
        <v>1119.01</v>
      </c>
      <c r="E120" s="167"/>
    </row>
    <row r="121" spans="1:5" x14ac:dyDescent="0.3">
      <c r="A121" s="129" t="s">
        <v>37</v>
      </c>
      <c r="B121" s="131"/>
      <c r="C121" s="131"/>
      <c r="D121" s="131">
        <v>2109</v>
      </c>
      <c r="E121" s="167"/>
    </row>
    <row r="122" spans="1:5" x14ac:dyDescent="0.3">
      <c r="A122" s="129" t="s">
        <v>38</v>
      </c>
      <c r="B122" s="131"/>
      <c r="C122" s="131"/>
      <c r="D122" s="131">
        <v>28.8</v>
      </c>
      <c r="E122" s="167"/>
    </row>
    <row r="123" spans="1:5" x14ac:dyDescent="0.3">
      <c r="A123" s="129" t="s">
        <v>312</v>
      </c>
      <c r="B123" s="131"/>
      <c r="C123" s="131"/>
      <c r="D123" s="131">
        <v>43.77</v>
      </c>
      <c r="E123" s="167"/>
    </row>
    <row r="124" spans="1:5" x14ac:dyDescent="0.3">
      <c r="A124" s="129" t="s">
        <v>42</v>
      </c>
      <c r="B124" s="131"/>
      <c r="C124" s="131"/>
      <c r="D124" s="131">
        <v>66.290000000000006</v>
      </c>
      <c r="E124" s="167"/>
    </row>
    <row r="125" spans="1:5" x14ac:dyDescent="0.3">
      <c r="A125" s="129" t="s">
        <v>43</v>
      </c>
      <c r="B125" s="131"/>
      <c r="C125" s="131"/>
      <c r="D125" s="131">
        <v>453.25</v>
      </c>
      <c r="E125" s="167"/>
    </row>
    <row r="126" spans="1:5" x14ac:dyDescent="0.3">
      <c r="A126" s="129" t="s">
        <v>44</v>
      </c>
      <c r="B126" s="131"/>
      <c r="C126" s="131"/>
      <c r="D126" s="131">
        <v>1217.8800000000001</v>
      </c>
      <c r="E126" s="167"/>
    </row>
    <row r="127" spans="1:5" x14ac:dyDescent="0.3">
      <c r="A127" s="129" t="s">
        <v>45</v>
      </c>
      <c r="B127" s="131"/>
      <c r="C127" s="131"/>
      <c r="D127" s="131">
        <v>452.98</v>
      </c>
      <c r="E127" s="167"/>
    </row>
    <row r="128" spans="1:5" x14ac:dyDescent="0.3">
      <c r="A128" s="129" t="s">
        <v>48</v>
      </c>
      <c r="B128" s="131"/>
      <c r="C128" s="131"/>
      <c r="D128" s="131">
        <v>1070.31</v>
      </c>
      <c r="E128" s="167"/>
    </row>
    <row r="129" spans="1:5" x14ac:dyDescent="0.3">
      <c r="A129" s="129" t="s">
        <v>49</v>
      </c>
      <c r="B129" s="131"/>
      <c r="C129" s="131"/>
      <c r="D129" s="131">
        <v>164.04</v>
      </c>
      <c r="E129" s="167"/>
    </row>
    <row r="130" spans="1:5" x14ac:dyDescent="0.3">
      <c r="A130" s="129" t="s">
        <v>50</v>
      </c>
      <c r="B130" s="131"/>
      <c r="C130" s="131"/>
      <c r="D130" s="131">
        <v>2411.89</v>
      </c>
      <c r="E130" s="167"/>
    </row>
    <row r="131" spans="1:5" x14ac:dyDescent="0.3">
      <c r="A131" s="129" t="s">
        <v>55</v>
      </c>
      <c r="B131" s="131"/>
      <c r="C131" s="131"/>
      <c r="D131" s="131">
        <v>445.76</v>
      </c>
      <c r="E131" s="167"/>
    </row>
    <row r="132" spans="1:5" x14ac:dyDescent="0.3">
      <c r="A132" s="129" t="s">
        <v>56</v>
      </c>
      <c r="B132" s="131"/>
      <c r="C132" s="131"/>
      <c r="D132" s="131">
        <v>1072.22</v>
      </c>
      <c r="E132" s="167"/>
    </row>
    <row r="133" spans="1:5" x14ac:dyDescent="0.3">
      <c r="A133" s="129" t="s">
        <v>58</v>
      </c>
      <c r="B133" s="131"/>
      <c r="C133" s="131"/>
      <c r="D133" s="131">
        <v>34.51</v>
      </c>
      <c r="E133" s="167"/>
    </row>
    <row r="134" spans="1:5" x14ac:dyDescent="0.3">
      <c r="A134" s="129" t="s">
        <v>59</v>
      </c>
      <c r="B134" s="131"/>
      <c r="C134" s="131"/>
      <c r="D134" s="131">
        <v>2821.54</v>
      </c>
      <c r="E134" s="167"/>
    </row>
    <row r="135" spans="1:5" x14ac:dyDescent="0.3">
      <c r="A135" s="129" t="s">
        <v>60</v>
      </c>
      <c r="B135" s="131">
        <v>40</v>
      </c>
      <c r="C135" s="131">
        <v>40</v>
      </c>
      <c r="D135" s="131">
        <v>0.45</v>
      </c>
      <c r="E135" s="167">
        <v>1.1299999999999999</v>
      </c>
    </row>
    <row r="136" spans="1:5" x14ac:dyDescent="0.3">
      <c r="A136" s="129" t="s">
        <v>63</v>
      </c>
      <c r="B136" s="131"/>
      <c r="C136" s="131"/>
      <c r="D136" s="131">
        <v>0.45</v>
      </c>
      <c r="E136" s="167"/>
    </row>
    <row r="137" spans="1:5" x14ac:dyDescent="0.3">
      <c r="A137" s="129" t="s">
        <v>150</v>
      </c>
      <c r="B137" s="131">
        <v>14573</v>
      </c>
      <c r="C137" s="131">
        <v>14573</v>
      </c>
      <c r="D137" s="131">
        <v>8623.56</v>
      </c>
      <c r="E137" s="167">
        <v>59.17</v>
      </c>
    </row>
    <row r="138" spans="1:5" x14ac:dyDescent="0.3">
      <c r="A138" s="129" t="s">
        <v>28</v>
      </c>
      <c r="B138" s="131">
        <v>14573</v>
      </c>
      <c r="C138" s="131">
        <v>14573</v>
      </c>
      <c r="D138" s="131">
        <v>8623.56</v>
      </c>
      <c r="E138" s="167">
        <v>59.17</v>
      </c>
    </row>
    <row r="139" spans="1:5" x14ac:dyDescent="0.3">
      <c r="A139" s="129" t="s">
        <v>30</v>
      </c>
      <c r="B139" s="131"/>
      <c r="C139" s="131"/>
      <c r="D139" s="131">
        <v>7207.89</v>
      </c>
      <c r="E139" s="167"/>
    </row>
    <row r="140" spans="1:5" x14ac:dyDescent="0.3">
      <c r="A140" s="129" t="s">
        <v>50</v>
      </c>
      <c r="B140" s="131"/>
      <c r="C140" s="131"/>
      <c r="D140" s="131">
        <v>1415.67</v>
      </c>
      <c r="E140" s="167"/>
    </row>
    <row r="141" spans="1:5" x14ac:dyDescent="0.3">
      <c r="A141" s="129" t="s">
        <v>153</v>
      </c>
      <c r="B141" s="131">
        <v>139979</v>
      </c>
      <c r="C141" s="131">
        <v>139979</v>
      </c>
      <c r="D141" s="131">
        <v>156233.31</v>
      </c>
      <c r="E141" s="167">
        <v>111.61</v>
      </c>
    </row>
    <row r="142" spans="1:5" x14ac:dyDescent="0.3">
      <c r="A142" s="129" t="s">
        <v>28</v>
      </c>
      <c r="B142" s="131">
        <v>138829</v>
      </c>
      <c r="C142" s="131">
        <v>138829</v>
      </c>
      <c r="D142" s="131">
        <v>155470.66</v>
      </c>
      <c r="E142" s="167">
        <v>111.99</v>
      </c>
    </row>
    <row r="143" spans="1:5" x14ac:dyDescent="0.3">
      <c r="A143" s="129" t="s">
        <v>30</v>
      </c>
      <c r="B143" s="131"/>
      <c r="C143" s="131"/>
      <c r="D143" s="131">
        <v>7350.21</v>
      </c>
      <c r="E143" s="167"/>
    </row>
    <row r="144" spans="1:5" x14ac:dyDescent="0.3">
      <c r="A144" s="129" t="s">
        <v>31</v>
      </c>
      <c r="B144" s="131"/>
      <c r="C144" s="131"/>
      <c r="D144" s="131">
        <v>41318.370000000003</v>
      </c>
      <c r="E144" s="167"/>
    </row>
    <row r="145" spans="1:5" x14ac:dyDescent="0.3">
      <c r="A145" s="129" t="s">
        <v>32</v>
      </c>
      <c r="B145" s="131"/>
      <c r="C145" s="131"/>
      <c r="D145" s="131">
        <v>700</v>
      </c>
      <c r="E145" s="167"/>
    </row>
    <row r="146" spans="1:5" x14ac:dyDescent="0.3">
      <c r="A146" s="129" t="s">
        <v>35</v>
      </c>
      <c r="B146" s="131"/>
      <c r="C146" s="131"/>
      <c r="D146" s="131">
        <v>10241.870000000001</v>
      </c>
      <c r="E146" s="167"/>
    </row>
    <row r="147" spans="1:5" x14ac:dyDescent="0.3">
      <c r="A147" s="129" t="s">
        <v>36</v>
      </c>
      <c r="B147" s="131"/>
      <c r="C147" s="131"/>
      <c r="D147" s="131">
        <v>1258.9100000000001</v>
      </c>
      <c r="E147" s="167"/>
    </row>
    <row r="148" spans="1:5" x14ac:dyDescent="0.3">
      <c r="A148" s="129" t="s">
        <v>37</v>
      </c>
      <c r="B148" s="131"/>
      <c r="C148" s="131"/>
      <c r="D148" s="131">
        <v>28625.82</v>
      </c>
      <c r="E148" s="167"/>
    </row>
    <row r="149" spans="1:5" x14ac:dyDescent="0.3">
      <c r="A149" s="129" t="s">
        <v>38</v>
      </c>
      <c r="B149" s="131"/>
      <c r="C149" s="131"/>
      <c r="D149" s="131">
        <v>1931.59</v>
      </c>
      <c r="E149" s="167"/>
    </row>
    <row r="150" spans="1:5" x14ac:dyDescent="0.3">
      <c r="A150" s="129" t="s">
        <v>312</v>
      </c>
      <c r="B150" s="131"/>
      <c r="C150" s="131"/>
      <c r="D150" s="131">
        <v>1661.22</v>
      </c>
      <c r="E150" s="167"/>
    </row>
    <row r="151" spans="1:5" x14ac:dyDescent="0.3">
      <c r="A151" s="129" t="s">
        <v>40</v>
      </c>
      <c r="B151" s="131"/>
      <c r="C151" s="131"/>
      <c r="D151" s="131">
        <v>275</v>
      </c>
      <c r="E151" s="167"/>
    </row>
    <row r="152" spans="1:5" x14ac:dyDescent="0.3">
      <c r="A152" s="129" t="s">
        <v>42</v>
      </c>
      <c r="B152" s="131"/>
      <c r="C152" s="131"/>
      <c r="D152" s="131">
        <v>3113.88</v>
      </c>
      <c r="E152" s="167"/>
    </row>
    <row r="153" spans="1:5" x14ac:dyDescent="0.3">
      <c r="A153" s="129" t="s">
        <v>43</v>
      </c>
      <c r="B153" s="131"/>
      <c r="C153" s="131"/>
      <c r="D153" s="131">
        <v>21975.91</v>
      </c>
      <c r="E153" s="167"/>
    </row>
    <row r="154" spans="1:5" x14ac:dyDescent="0.3">
      <c r="A154" s="129" t="s">
        <v>44</v>
      </c>
      <c r="B154" s="131"/>
      <c r="C154" s="131"/>
      <c r="D154" s="131">
        <v>2532.9899999999998</v>
      </c>
      <c r="E154" s="167"/>
    </row>
    <row r="155" spans="1:5" x14ac:dyDescent="0.3">
      <c r="A155" s="129" t="s">
        <v>45</v>
      </c>
      <c r="B155" s="131"/>
      <c r="C155" s="131"/>
      <c r="D155" s="131">
        <v>7122.44</v>
      </c>
      <c r="E155" s="167"/>
    </row>
    <row r="156" spans="1:5" x14ac:dyDescent="0.3">
      <c r="A156" s="129" t="s">
        <v>47</v>
      </c>
      <c r="B156" s="131"/>
      <c r="C156" s="131"/>
      <c r="D156" s="131">
        <v>5021</v>
      </c>
      <c r="E156" s="167"/>
    </row>
    <row r="157" spans="1:5" x14ac:dyDescent="0.3">
      <c r="A157" s="129" t="s">
        <v>48</v>
      </c>
      <c r="B157" s="131"/>
      <c r="C157" s="131"/>
      <c r="D157" s="131">
        <v>13218.75</v>
      </c>
      <c r="E157" s="167"/>
    </row>
    <row r="158" spans="1:5" x14ac:dyDescent="0.3">
      <c r="A158" s="129" t="s">
        <v>49</v>
      </c>
      <c r="B158" s="131"/>
      <c r="C158" s="131"/>
      <c r="D158" s="131">
        <v>3941.78</v>
      </c>
      <c r="E158" s="167"/>
    </row>
    <row r="159" spans="1:5" x14ac:dyDescent="0.3">
      <c r="A159" s="129" t="s">
        <v>50</v>
      </c>
      <c r="B159" s="131"/>
      <c r="C159" s="131"/>
      <c r="D159" s="131">
        <v>3055.99</v>
      </c>
      <c r="E159" s="167"/>
    </row>
    <row r="160" spans="1:5" x14ac:dyDescent="0.3">
      <c r="A160" s="129" t="s">
        <v>55</v>
      </c>
      <c r="B160" s="131"/>
      <c r="C160" s="131"/>
      <c r="D160" s="131">
        <v>1562.29</v>
      </c>
      <c r="E160" s="167"/>
    </row>
    <row r="161" spans="1:5" x14ac:dyDescent="0.3">
      <c r="A161" s="129" t="s">
        <v>57</v>
      </c>
      <c r="B161" s="131"/>
      <c r="C161" s="131"/>
      <c r="D161" s="131">
        <v>110</v>
      </c>
      <c r="E161" s="167"/>
    </row>
    <row r="162" spans="1:5" x14ac:dyDescent="0.3">
      <c r="A162" s="129" t="s">
        <v>58</v>
      </c>
      <c r="B162" s="131"/>
      <c r="C162" s="131"/>
      <c r="D162" s="131">
        <v>250.24</v>
      </c>
      <c r="E162" s="167"/>
    </row>
    <row r="163" spans="1:5" x14ac:dyDescent="0.3">
      <c r="A163" s="129" t="s">
        <v>59</v>
      </c>
      <c r="B163" s="131"/>
      <c r="C163" s="131"/>
      <c r="D163" s="131">
        <v>202.4</v>
      </c>
      <c r="E163" s="167"/>
    </row>
    <row r="164" spans="1:5" x14ac:dyDescent="0.3">
      <c r="A164" s="129" t="s">
        <v>60</v>
      </c>
      <c r="B164" s="131">
        <v>1000</v>
      </c>
      <c r="C164" s="131">
        <v>1000</v>
      </c>
      <c r="D164" s="131">
        <v>762.65</v>
      </c>
      <c r="E164" s="167">
        <v>76.27</v>
      </c>
    </row>
    <row r="165" spans="1:5" x14ac:dyDescent="0.3">
      <c r="A165" s="168" t="s">
        <v>63</v>
      </c>
      <c r="B165" s="163"/>
      <c r="C165" s="163"/>
      <c r="D165" s="163">
        <v>762.65</v>
      </c>
      <c r="E165" s="169"/>
    </row>
    <row r="166" spans="1:5" x14ac:dyDescent="0.3">
      <c r="A166" s="129" t="s">
        <v>81</v>
      </c>
      <c r="B166" s="131">
        <v>150</v>
      </c>
      <c r="C166" s="131">
        <v>150</v>
      </c>
      <c r="D166" s="131">
        <v>0</v>
      </c>
      <c r="E166" s="167">
        <v>0</v>
      </c>
    </row>
    <row r="167" spans="1:5" x14ac:dyDescent="0.3">
      <c r="A167" s="129" t="s">
        <v>152</v>
      </c>
      <c r="B167" s="131">
        <v>1856400</v>
      </c>
      <c r="C167" s="131">
        <v>1856400</v>
      </c>
      <c r="D167" s="131">
        <v>2087304.17</v>
      </c>
      <c r="E167" s="167">
        <v>112.44</v>
      </c>
    </row>
    <row r="168" spans="1:5" x14ac:dyDescent="0.3">
      <c r="A168" s="129" t="s">
        <v>21</v>
      </c>
      <c r="B168" s="131">
        <v>1850000</v>
      </c>
      <c r="C168" s="131">
        <v>1850000</v>
      </c>
      <c r="D168" s="131">
        <v>2083057.74</v>
      </c>
      <c r="E168" s="167">
        <v>112.6</v>
      </c>
    </row>
    <row r="169" spans="1:5" x14ac:dyDescent="0.3">
      <c r="A169" s="129" t="s">
        <v>23</v>
      </c>
      <c r="B169" s="131"/>
      <c r="C169" s="131"/>
      <c r="D169" s="131">
        <v>1671173.1200000001</v>
      </c>
      <c r="E169" s="167"/>
    </row>
    <row r="170" spans="1:5" x14ac:dyDescent="0.3">
      <c r="A170" s="129" t="s">
        <v>144</v>
      </c>
      <c r="B170" s="131"/>
      <c r="C170" s="131"/>
      <c r="D170" s="131">
        <v>34007.93</v>
      </c>
      <c r="E170" s="167"/>
    </row>
    <row r="171" spans="1:5" x14ac:dyDescent="0.3">
      <c r="A171" s="129" t="s">
        <v>25</v>
      </c>
      <c r="B171" s="131"/>
      <c r="C171" s="131"/>
      <c r="D171" s="131">
        <v>64475.02</v>
      </c>
      <c r="E171" s="167"/>
    </row>
    <row r="172" spans="1:5" x14ac:dyDescent="0.3">
      <c r="A172" s="129" t="s">
        <v>27</v>
      </c>
      <c r="B172" s="131"/>
      <c r="C172" s="131"/>
      <c r="D172" s="131">
        <v>313401.67</v>
      </c>
      <c r="E172" s="167"/>
    </row>
    <row r="173" spans="1:5" x14ac:dyDescent="0.3">
      <c r="A173" s="129" t="s">
        <v>28</v>
      </c>
      <c r="B173" s="131">
        <v>6400</v>
      </c>
      <c r="C173" s="131">
        <v>6400</v>
      </c>
      <c r="D173" s="131">
        <v>4246.43</v>
      </c>
      <c r="E173" s="167">
        <v>66.349999999999994</v>
      </c>
    </row>
    <row r="174" spans="1:5" x14ac:dyDescent="0.3">
      <c r="A174" s="129" t="s">
        <v>30</v>
      </c>
      <c r="B174" s="131"/>
      <c r="C174" s="131"/>
      <c r="D174" s="131">
        <v>534.99</v>
      </c>
      <c r="E174" s="167"/>
    </row>
    <row r="175" spans="1:5" x14ac:dyDescent="0.3">
      <c r="A175" s="129" t="s">
        <v>36</v>
      </c>
      <c r="B175" s="131"/>
      <c r="C175" s="131"/>
      <c r="D175" s="131">
        <v>33.43</v>
      </c>
      <c r="E175" s="167"/>
    </row>
    <row r="176" spans="1:5" x14ac:dyDescent="0.3">
      <c r="A176" s="129" t="s">
        <v>50</v>
      </c>
      <c r="B176" s="131"/>
      <c r="C176" s="131"/>
      <c r="D176" s="131">
        <v>501.21</v>
      </c>
      <c r="E176" s="167"/>
    </row>
    <row r="177" spans="1:5" x14ac:dyDescent="0.3">
      <c r="A177" s="129" t="s">
        <v>56</v>
      </c>
      <c r="B177" s="131"/>
      <c r="C177" s="131"/>
      <c r="D177" s="131">
        <v>72.64</v>
      </c>
      <c r="E177" s="167"/>
    </row>
    <row r="178" spans="1:5" x14ac:dyDescent="0.3">
      <c r="A178" s="129" t="s">
        <v>58</v>
      </c>
      <c r="B178" s="131"/>
      <c r="C178" s="131"/>
      <c r="D178" s="131">
        <v>3104</v>
      </c>
      <c r="E178" s="167"/>
    </row>
    <row r="179" spans="1:5" x14ac:dyDescent="0.3">
      <c r="A179" s="129" t="s">
        <v>59</v>
      </c>
      <c r="B179" s="131"/>
      <c r="C179" s="131"/>
      <c r="D179" s="131">
        <v>0.16</v>
      </c>
      <c r="E179" s="167"/>
    </row>
    <row r="180" spans="1:5" x14ac:dyDescent="0.3">
      <c r="A180" s="129" t="s">
        <v>193</v>
      </c>
      <c r="B180" s="131">
        <v>500</v>
      </c>
      <c r="C180" s="131">
        <v>500</v>
      </c>
      <c r="D180" s="131"/>
      <c r="E180" s="167"/>
    </row>
    <row r="181" spans="1:5" x14ac:dyDescent="0.3">
      <c r="A181" s="163" t="s">
        <v>28</v>
      </c>
      <c r="B181" s="163">
        <v>500</v>
      </c>
      <c r="C181" s="163">
        <v>500</v>
      </c>
      <c r="D181" s="163">
        <v>0</v>
      </c>
      <c r="E181" s="169">
        <v>0</v>
      </c>
    </row>
    <row r="182" spans="1:5" x14ac:dyDescent="0.3">
      <c r="A182" s="150" t="s">
        <v>313</v>
      </c>
      <c r="B182" s="152">
        <v>29206</v>
      </c>
      <c r="C182" s="152">
        <v>29206</v>
      </c>
      <c r="D182" s="152">
        <v>66014.009999999995</v>
      </c>
      <c r="E182" s="151">
        <v>226.03</v>
      </c>
    </row>
    <row r="183" spans="1:5" x14ac:dyDescent="0.3">
      <c r="A183" s="129" t="s">
        <v>154</v>
      </c>
      <c r="B183" s="131">
        <v>3500</v>
      </c>
      <c r="C183" s="131">
        <v>3500</v>
      </c>
      <c r="D183" s="131">
        <v>916.75</v>
      </c>
      <c r="E183" s="167">
        <v>26.19</v>
      </c>
    </row>
    <row r="184" spans="1:5" x14ac:dyDescent="0.3">
      <c r="A184" s="129" t="s">
        <v>81</v>
      </c>
      <c r="B184" s="131">
        <v>3500</v>
      </c>
      <c r="C184" s="131">
        <v>3500</v>
      </c>
      <c r="D184" s="131">
        <v>916.75</v>
      </c>
      <c r="E184" s="167">
        <v>26.19</v>
      </c>
    </row>
    <row r="185" spans="1:5" x14ac:dyDescent="0.3">
      <c r="A185" s="129" t="s">
        <v>85</v>
      </c>
      <c r="B185" s="131"/>
      <c r="C185" s="131"/>
      <c r="D185" s="131">
        <v>916.75</v>
      </c>
      <c r="E185" s="167"/>
    </row>
    <row r="186" spans="1:5" x14ac:dyDescent="0.3">
      <c r="A186" s="129" t="s">
        <v>150</v>
      </c>
      <c r="B186" s="131">
        <v>150</v>
      </c>
      <c r="C186" s="131">
        <v>150</v>
      </c>
      <c r="D186" s="131">
        <v>111.25</v>
      </c>
      <c r="E186" s="167">
        <v>74.17</v>
      </c>
    </row>
    <row r="187" spans="1:5" x14ac:dyDescent="0.3">
      <c r="A187" s="129" t="s">
        <v>81</v>
      </c>
      <c r="B187" s="131">
        <v>150</v>
      </c>
      <c r="C187" s="131">
        <v>150</v>
      </c>
      <c r="D187" s="131">
        <v>111.25</v>
      </c>
      <c r="E187" s="167">
        <v>74.17</v>
      </c>
    </row>
    <row r="188" spans="1:5" x14ac:dyDescent="0.3">
      <c r="A188" s="129" t="s">
        <v>85</v>
      </c>
      <c r="B188" s="131"/>
      <c r="C188" s="131"/>
      <c r="D188" s="131">
        <v>111.25</v>
      </c>
      <c r="E188" s="167"/>
    </row>
    <row r="189" spans="1:5" x14ac:dyDescent="0.3">
      <c r="A189" s="129" t="s">
        <v>153</v>
      </c>
      <c r="B189" s="131">
        <v>22506</v>
      </c>
      <c r="C189" s="131">
        <v>22506</v>
      </c>
      <c r="D189" s="131">
        <v>62966.97</v>
      </c>
      <c r="E189" s="167">
        <v>279.77999999999997</v>
      </c>
    </row>
    <row r="190" spans="1:5" x14ac:dyDescent="0.3">
      <c r="A190" s="129" t="s">
        <v>81</v>
      </c>
      <c r="B190" s="131">
        <v>7000</v>
      </c>
      <c r="C190" s="131">
        <v>7000</v>
      </c>
      <c r="D190" s="131">
        <v>4329.47</v>
      </c>
      <c r="E190" s="167">
        <v>61.85</v>
      </c>
    </row>
    <row r="191" spans="1:5" x14ac:dyDescent="0.3">
      <c r="A191" s="129" t="s">
        <v>85</v>
      </c>
      <c r="B191" s="131"/>
      <c r="C191" s="131"/>
      <c r="D191" s="131">
        <v>3224.75</v>
      </c>
      <c r="E191" s="167"/>
    </row>
    <row r="192" spans="1:5" x14ac:dyDescent="0.3">
      <c r="A192" s="129" t="s">
        <v>87</v>
      </c>
      <c r="B192" s="131"/>
      <c r="C192" s="131"/>
      <c r="D192" s="131">
        <v>739.75</v>
      </c>
      <c r="E192" s="167"/>
    </row>
    <row r="193" spans="1:5" x14ac:dyDescent="0.3">
      <c r="A193" s="129" t="s">
        <v>89</v>
      </c>
      <c r="B193" s="131"/>
      <c r="C193" s="131"/>
      <c r="D193" s="131">
        <v>284.98</v>
      </c>
      <c r="E193" s="167"/>
    </row>
    <row r="194" spans="1:5" x14ac:dyDescent="0.3">
      <c r="A194" s="129" t="s">
        <v>93</v>
      </c>
      <c r="B194" s="131"/>
      <c r="C194" s="131"/>
      <c r="D194" s="131">
        <v>79.989999999999995</v>
      </c>
      <c r="E194" s="167"/>
    </row>
    <row r="195" spans="1:5" x14ac:dyDescent="0.3">
      <c r="A195" s="129" t="s">
        <v>97</v>
      </c>
      <c r="B195" s="131">
        <v>15506</v>
      </c>
      <c r="C195" s="131">
        <v>15506</v>
      </c>
      <c r="D195" s="131">
        <v>58637.5</v>
      </c>
      <c r="E195" s="167">
        <v>378.16</v>
      </c>
    </row>
    <row r="196" spans="1:5" x14ac:dyDescent="0.3">
      <c r="A196" s="129" t="s">
        <v>99</v>
      </c>
      <c r="B196" s="131"/>
      <c r="C196" s="131"/>
      <c r="D196" s="131">
        <v>58637.5</v>
      </c>
      <c r="E196" s="167"/>
    </row>
    <row r="197" spans="1:5" x14ac:dyDescent="0.3">
      <c r="A197" s="129" t="s">
        <v>152</v>
      </c>
      <c r="B197" s="131">
        <v>3000</v>
      </c>
      <c r="C197" s="131">
        <v>3000</v>
      </c>
      <c r="D197" s="131">
        <v>2019.04</v>
      </c>
      <c r="E197" s="167">
        <v>67.3</v>
      </c>
    </row>
    <row r="198" spans="1:5" x14ac:dyDescent="0.3">
      <c r="A198" s="129" t="s">
        <v>81</v>
      </c>
      <c r="B198" s="131">
        <v>3000</v>
      </c>
      <c r="C198" s="131">
        <v>3000</v>
      </c>
      <c r="D198" s="131">
        <v>2019.04</v>
      </c>
      <c r="E198" s="167">
        <v>67.3</v>
      </c>
    </row>
    <row r="199" spans="1:5" x14ac:dyDescent="0.3">
      <c r="A199" s="129" t="s">
        <v>85</v>
      </c>
      <c r="B199" s="131"/>
      <c r="C199" s="131"/>
      <c r="D199" s="131">
        <v>1421.5</v>
      </c>
      <c r="E199" s="167"/>
    </row>
    <row r="200" spans="1:5" x14ac:dyDescent="0.3">
      <c r="A200" s="129" t="s">
        <v>89</v>
      </c>
      <c r="B200" s="131"/>
      <c r="C200" s="131"/>
      <c r="D200" s="131">
        <v>597.54</v>
      </c>
      <c r="E200" s="167"/>
    </row>
    <row r="201" spans="1:5" x14ac:dyDescent="0.3">
      <c r="A201" s="131" t="s">
        <v>297</v>
      </c>
      <c r="B201" s="131">
        <v>50</v>
      </c>
      <c r="C201" s="131">
        <v>50</v>
      </c>
      <c r="D201" s="131"/>
      <c r="E201" s="167"/>
    </row>
    <row r="202" spans="1:5" x14ac:dyDescent="0.3">
      <c r="A202" s="173" t="s">
        <v>81</v>
      </c>
      <c r="B202" s="173">
        <v>50</v>
      </c>
      <c r="C202" s="173">
        <v>50</v>
      </c>
      <c r="D202" s="173">
        <v>0</v>
      </c>
      <c r="E202" s="174">
        <v>0</v>
      </c>
    </row>
    <row r="204" spans="1:5" x14ac:dyDescent="0.3">
      <c r="A204" s="143"/>
      <c r="B204" s="142"/>
      <c r="C204" s="142"/>
      <c r="D204" s="139"/>
      <c r="E204" s="141"/>
    </row>
    <row r="205" spans="1:5" ht="15.6" x14ac:dyDescent="0.3">
      <c r="A205" s="153" t="s">
        <v>191</v>
      </c>
      <c r="B205" s="153"/>
      <c r="C205" s="153"/>
      <c r="D205" s="153"/>
      <c r="E205" s="145"/>
    </row>
    <row r="206" spans="1:5" x14ac:dyDescent="0.3">
      <c r="A206" s="140"/>
      <c r="B206" s="140"/>
      <c r="C206" s="140"/>
      <c r="D206" s="140"/>
      <c r="E206" s="141"/>
    </row>
    <row r="207" spans="1:5" ht="15.6" x14ac:dyDescent="0.3">
      <c r="A207" s="145" t="s">
        <v>285</v>
      </c>
      <c r="B207" s="145"/>
      <c r="C207" s="145"/>
      <c r="D207" s="145"/>
      <c r="E207" s="145"/>
    </row>
    <row r="208" spans="1:5" x14ac:dyDescent="0.3">
      <c r="A208" s="140"/>
      <c r="B208" s="140"/>
      <c r="C208" s="140"/>
      <c r="D208" s="140"/>
      <c r="E208" s="141"/>
    </row>
    <row r="209" spans="1:5" ht="15.6" x14ac:dyDescent="0.3">
      <c r="A209" s="145" t="s">
        <v>286</v>
      </c>
      <c r="B209" s="145"/>
      <c r="C209" s="145"/>
      <c r="D209" s="145"/>
      <c r="E209" s="141"/>
    </row>
    <row r="210" spans="1:5" x14ac:dyDescent="0.3">
      <c r="A210" s="140"/>
      <c r="B210" s="140"/>
      <c r="C210" s="140"/>
      <c r="D210" s="140"/>
      <c r="E210" s="141"/>
    </row>
    <row r="211" spans="1:5" x14ac:dyDescent="0.3">
      <c r="A211" s="140"/>
      <c r="B211" s="140"/>
      <c r="C211" s="140"/>
      <c r="D211" s="140"/>
      <c r="E211" s="141"/>
    </row>
    <row r="212" spans="1:5" x14ac:dyDescent="0.3">
      <c r="A212" s="140"/>
      <c r="B212" s="140"/>
      <c r="C212" s="133"/>
      <c r="D212" s="128" t="s">
        <v>272</v>
      </c>
      <c r="E212" s="141"/>
    </row>
    <row r="213" spans="1:5" x14ac:dyDescent="0.3">
      <c r="A213" s="140"/>
      <c r="B213" s="140"/>
      <c r="C213" s="140"/>
      <c r="D213" s="128" t="s">
        <v>275</v>
      </c>
      <c r="E213" s="141"/>
    </row>
    <row r="214" spans="1:5" ht="15.6" x14ac:dyDescent="0.3">
      <c r="A214" s="140"/>
      <c r="B214" s="140"/>
      <c r="C214" s="140"/>
      <c r="D214" s="140"/>
      <c r="E214" s="144"/>
    </row>
    <row r="215" spans="1:5" ht="15.6" x14ac:dyDescent="0.3">
      <c r="A215" s="140"/>
      <c r="B215" s="140"/>
      <c r="C215" s="140"/>
      <c r="D215" s="140"/>
      <c r="E215" s="144"/>
    </row>
    <row r="216" spans="1:5" ht="15.6" x14ac:dyDescent="0.3">
      <c r="A216" s="140"/>
      <c r="B216" s="140"/>
      <c r="C216" s="140"/>
      <c r="D216" s="140"/>
      <c r="E216" s="144"/>
    </row>
    <row r="217" spans="1:5" ht="15.6" x14ac:dyDescent="0.3">
      <c r="A217" s="144" t="s">
        <v>288</v>
      </c>
      <c r="B217" s="144"/>
      <c r="C217" s="144"/>
      <c r="D217" s="144"/>
      <c r="E217" s="144"/>
    </row>
    <row r="218" spans="1:5" ht="15.6" x14ac:dyDescent="0.3">
      <c r="A218" s="144" t="s">
        <v>289</v>
      </c>
      <c r="B218" s="144"/>
      <c r="C218" s="144"/>
      <c r="D218" s="144"/>
      <c r="E218" s="31"/>
    </row>
    <row r="219" spans="1:5" ht="15.6" x14ac:dyDescent="0.3">
      <c r="A219" s="144" t="s">
        <v>287</v>
      </c>
      <c r="B219" s="144"/>
      <c r="C219" s="144"/>
      <c r="D219" s="144"/>
      <c r="E219" s="31"/>
    </row>
  </sheetData>
  <mergeCells count="4">
    <mergeCell ref="A1:E1"/>
    <mergeCell ref="A3:E3"/>
    <mergeCell ref="A5:E5"/>
    <mergeCell ref="A7:G7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9</vt:i4>
      </vt:variant>
    </vt:vector>
  </HeadingPairs>
  <TitlesOfParts>
    <vt:vector size="17" baseType="lpstr">
      <vt:lpstr>Sažetak </vt:lpstr>
      <vt:lpstr>P i R -Tablica 1.</vt:lpstr>
      <vt:lpstr>P i R -Tablica 2.</vt:lpstr>
      <vt:lpstr>R -Tablica 3.</vt:lpstr>
      <vt:lpstr>Rač fin-Tablica 4.</vt:lpstr>
      <vt:lpstr>Posebni dio-Tablica 6.</vt:lpstr>
      <vt:lpstr>Rač fin-Tablica 5.</vt:lpstr>
      <vt:lpstr>6. Posebni dio</vt:lpstr>
      <vt:lpstr>'P i R -Tablica 1.'!Ispis_naslova</vt:lpstr>
      <vt:lpstr>'P i R -Tablica 2.'!Ispis_naslova</vt:lpstr>
      <vt:lpstr>'Posebni dio-Tablica 6.'!Ispis_naslova</vt:lpstr>
      <vt:lpstr>'R -Tablica 3.'!Ispis_naslova</vt:lpstr>
      <vt:lpstr>'P i R -Tablica 1.'!Podrucje_ispisa</vt:lpstr>
      <vt:lpstr>'P i R -Tablica 2.'!Podrucje_ispisa</vt:lpstr>
      <vt:lpstr>'R -Tablica 3.'!Podrucje_ispisa</vt:lpstr>
      <vt:lpstr>'Rač fin-Tablica 5.'!Podrucje_ispisa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Admin</cp:lastModifiedBy>
  <cp:lastPrinted>2026-03-24T12:25:18Z</cp:lastPrinted>
  <dcterms:created xsi:type="dcterms:W3CDTF">2018-03-15T13:07:00Z</dcterms:created>
  <dcterms:modified xsi:type="dcterms:W3CDTF">2026-03-27T13:27:05Z</dcterms:modified>
</cp:coreProperties>
</file>