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ZVJEŠTAJ o izvršenju 2024\"/>
    </mc:Choice>
  </mc:AlternateContent>
  <xr:revisionPtr revIDLastSave="0" documentId="13_ncr:1_{FD224081-643E-4B03-A325-236CD7422E80}" xr6:coauthVersionLast="47" xr6:coauthVersionMax="47" xr10:uidLastSave="{00000000-0000-0000-0000-000000000000}"/>
  <bookViews>
    <workbookView xWindow="-108" yWindow="-108" windowWidth="23256" windowHeight="12456" tabRatio="797" activeTab="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Posebni dio-Tablica 6." sheetId="11" state="hidden" r:id="rId6"/>
    <sheet name="Rač fin-Tablica 5." sheetId="8" r:id="rId7"/>
    <sheet name="6.Posebni dio" sheetId="13" r:id="rId8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5">'Posebni dio-Tablica 6.'!$9:$9</definedName>
    <definedName name="_xlnm.Print_Titles" localSheetId="3">'R -Tablica 3.'!$3:$4</definedName>
    <definedName name="OLE_LINK1" localSheetId="7">'6.Posebni dio'!$A$7</definedName>
    <definedName name="_xlnm.Print_Area" localSheetId="1">'P i R -Tablica 1.'!$A$1:$G$207</definedName>
    <definedName name="_xlnm.Print_Area" localSheetId="2">'P i R -Tablica 2.'!$A$1:$G$46</definedName>
    <definedName name="_xlnm.Print_Area" localSheetId="3">'R -Tablica 3.'!$A$1:$G$38</definedName>
    <definedName name="_xlnm.Print_Area" localSheetId="6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135" i="1"/>
  <c r="E123" i="1"/>
  <c r="E116" i="1"/>
  <c r="E111" i="1"/>
  <c r="E46" i="3"/>
  <c r="D23" i="3"/>
  <c r="B47" i="1" l="1"/>
  <c r="B50" i="1"/>
  <c r="B36" i="1"/>
  <c r="B35" i="1" s="1"/>
  <c r="B20" i="12"/>
  <c r="B46" i="1" l="1"/>
  <c r="E30" i="3"/>
  <c r="E28" i="3"/>
  <c r="E32" i="3"/>
  <c r="E35" i="3"/>
  <c r="E17" i="3"/>
  <c r="E14" i="3"/>
  <c r="E11" i="3"/>
  <c r="G21" i="8" l="1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5" i="1"/>
  <c r="F205" i="1"/>
  <c r="G203" i="1"/>
  <c r="F203" i="1"/>
  <c r="G199" i="1"/>
  <c r="F199" i="1"/>
  <c r="G197" i="1"/>
  <c r="F197" i="1"/>
  <c r="G195" i="1"/>
  <c r="F195" i="1"/>
  <c r="G194" i="1"/>
  <c r="F194" i="1"/>
  <c r="G192" i="1"/>
  <c r="F192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2" i="1"/>
  <c r="F182" i="1"/>
  <c r="G181" i="1"/>
  <c r="F181" i="1"/>
  <c r="G180" i="1"/>
  <c r="F180" i="1"/>
  <c r="G176" i="1"/>
  <c r="F176" i="1"/>
  <c r="G175" i="1"/>
  <c r="F175" i="1"/>
  <c r="G169" i="1"/>
  <c r="F169" i="1"/>
  <c r="G167" i="1"/>
  <c r="F167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96" i="1" l="1"/>
  <c r="D96" i="1"/>
  <c r="C6" i="8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7" i="8"/>
  <c r="B23" i="8" s="1"/>
  <c r="B8" i="8"/>
  <c r="B6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C30" i="3"/>
  <c r="D30" i="3"/>
  <c r="C32" i="3"/>
  <c r="D32" i="3"/>
  <c r="C35" i="3"/>
  <c r="D35" i="3"/>
  <c r="C38" i="3"/>
  <c r="D38" i="3"/>
  <c r="C40" i="3"/>
  <c r="D40" i="3"/>
  <c r="E40" i="3"/>
  <c r="C43" i="3"/>
  <c r="D43" i="3"/>
  <c r="E43" i="3"/>
  <c r="B43" i="3"/>
  <c r="B40" i="3"/>
  <c r="B38" i="3"/>
  <c r="B35" i="3"/>
  <c r="B32" i="3"/>
  <c r="B30" i="3"/>
  <c r="B28" i="3"/>
  <c r="E7" i="3"/>
  <c r="C9" i="3"/>
  <c r="D9" i="3"/>
  <c r="E9" i="3"/>
  <c r="C11" i="3"/>
  <c r="D11" i="3"/>
  <c r="C14" i="3"/>
  <c r="D14" i="3"/>
  <c r="C17" i="3"/>
  <c r="D17" i="3"/>
  <c r="C19" i="3"/>
  <c r="D19" i="3"/>
  <c r="E19" i="3"/>
  <c r="B19" i="3"/>
  <c r="B17" i="3"/>
  <c r="B14" i="3"/>
  <c r="B11" i="3"/>
  <c r="B9" i="3"/>
  <c r="G13" i="1"/>
  <c r="E29" i="1"/>
  <c r="E36" i="1"/>
  <c r="E43" i="1"/>
  <c r="E55" i="1"/>
  <c r="E60" i="1"/>
  <c r="E64" i="1"/>
  <c r="E71" i="1"/>
  <c r="E73" i="1"/>
  <c r="E77" i="1"/>
  <c r="E98" i="1"/>
  <c r="E103" i="1"/>
  <c r="E105" i="1"/>
  <c r="G123" i="1"/>
  <c r="E133" i="1"/>
  <c r="E110" i="1" s="1"/>
  <c r="G135" i="1"/>
  <c r="E145" i="1"/>
  <c r="E148" i="1"/>
  <c r="E155" i="1"/>
  <c r="E159" i="1"/>
  <c r="E164" i="1"/>
  <c r="E168" i="1"/>
  <c r="E174" i="1"/>
  <c r="E179" i="1"/>
  <c r="E183" i="1"/>
  <c r="E191" i="1"/>
  <c r="E193" i="1"/>
  <c r="E196" i="1"/>
  <c r="E198" i="1"/>
  <c r="E202" i="1"/>
  <c r="E204" i="1"/>
  <c r="B202" i="1"/>
  <c r="B201" i="1" s="1"/>
  <c r="B198" i="1"/>
  <c r="B196" i="1"/>
  <c r="B193" i="1"/>
  <c r="B183" i="1"/>
  <c r="B179" i="1"/>
  <c r="B174" i="1"/>
  <c r="B173" i="1" s="1"/>
  <c r="B168" i="1"/>
  <c r="B164" i="1"/>
  <c r="B159" i="1"/>
  <c r="B158" i="1" s="1"/>
  <c r="B155" i="1"/>
  <c r="B154" i="1" s="1"/>
  <c r="B148" i="1"/>
  <c r="B145" i="1"/>
  <c r="B135" i="1"/>
  <c r="B133" i="1"/>
  <c r="B123" i="1"/>
  <c r="B116" i="1"/>
  <c r="B111" i="1"/>
  <c r="B105" i="1"/>
  <c r="B103" i="1"/>
  <c r="B98" i="1"/>
  <c r="B73" i="1"/>
  <c r="B71" i="1"/>
  <c r="B70" i="1" s="1"/>
  <c r="B69" i="1" s="1"/>
  <c r="B29" i="1"/>
  <c r="B55" i="1"/>
  <c r="B64" i="1"/>
  <c r="B63" i="1" s="1"/>
  <c r="B60" i="1"/>
  <c r="B43" i="1"/>
  <c r="B42" i="1" s="1"/>
  <c r="C22" i="12"/>
  <c r="D22" i="12"/>
  <c r="E22" i="12"/>
  <c r="E26" i="12" s="1"/>
  <c r="C23" i="12"/>
  <c r="D23" i="12"/>
  <c r="E23" i="12"/>
  <c r="E27" i="12" s="1"/>
  <c r="B23" i="12"/>
  <c r="B27" i="12" s="1"/>
  <c r="E178" i="1" l="1"/>
  <c r="E23" i="3"/>
  <c r="F168" i="1"/>
  <c r="G168" i="1"/>
  <c r="G196" i="1"/>
  <c r="F196" i="1"/>
  <c r="F179" i="1"/>
  <c r="G179" i="1"/>
  <c r="F202" i="1"/>
  <c r="G202" i="1"/>
  <c r="G191" i="1"/>
  <c r="F191" i="1"/>
  <c r="G198" i="1"/>
  <c r="F198" i="1"/>
  <c r="G204" i="1"/>
  <c r="F204" i="1"/>
  <c r="E173" i="1"/>
  <c r="G174" i="1"/>
  <c r="F174" i="1"/>
  <c r="F164" i="1"/>
  <c r="G164" i="1"/>
  <c r="G155" i="1"/>
  <c r="F155" i="1"/>
  <c r="G145" i="1"/>
  <c r="F145" i="1"/>
  <c r="F135" i="1"/>
  <c r="G133" i="1"/>
  <c r="F133" i="1"/>
  <c r="B17" i="2"/>
  <c r="B24" i="2" s="1"/>
  <c r="G22" i="12"/>
  <c r="F23" i="12"/>
  <c r="G23" i="12"/>
  <c r="G98" i="1"/>
  <c r="F98" i="1"/>
  <c r="G103" i="1"/>
  <c r="F103" i="1"/>
  <c r="G105" i="1"/>
  <c r="F105" i="1"/>
  <c r="G111" i="1"/>
  <c r="F111" i="1"/>
  <c r="F116" i="1"/>
  <c r="G116" i="1"/>
  <c r="F123" i="1"/>
  <c r="B110" i="1"/>
  <c r="G148" i="1"/>
  <c r="F148" i="1"/>
  <c r="E158" i="1"/>
  <c r="F159" i="1"/>
  <c r="G159" i="1"/>
  <c r="F183" i="1"/>
  <c r="G183" i="1"/>
  <c r="G193" i="1"/>
  <c r="F193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G47" i="1"/>
  <c r="F47" i="1"/>
  <c r="E42" i="1"/>
  <c r="G43" i="1"/>
  <c r="F43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G110" i="1"/>
  <c r="C23" i="8"/>
  <c r="E23" i="8"/>
  <c r="D13" i="8"/>
  <c r="B13" i="8"/>
  <c r="E17" i="2"/>
  <c r="C17" i="2"/>
  <c r="C24" i="2" s="1"/>
  <c r="D17" i="2"/>
  <c r="B8" i="2"/>
  <c r="B22" i="12" s="1"/>
  <c r="C38" i="4"/>
  <c r="E38" i="4"/>
  <c r="D38" i="4"/>
  <c r="D46" i="3"/>
  <c r="B46" i="3"/>
  <c r="C46" i="3"/>
  <c r="B23" i="3"/>
  <c r="C23" i="3"/>
  <c r="E54" i="1"/>
  <c r="B144" i="1"/>
  <c r="B163" i="1"/>
  <c r="B97" i="1"/>
  <c r="E63" i="1"/>
  <c r="E154" i="1"/>
  <c r="E201" i="1"/>
  <c r="E144" i="1"/>
  <c r="G12" i="1"/>
  <c r="D11" i="1"/>
  <c r="D81" i="1" s="1"/>
  <c r="C11" i="1"/>
  <c r="D172" i="1"/>
  <c r="C172" i="1"/>
  <c r="B178" i="1"/>
  <c r="B172" i="1" s="1"/>
  <c r="B54" i="1"/>
  <c r="C36" i="12"/>
  <c r="E96" i="1" l="1"/>
  <c r="F22" i="12"/>
  <c r="B26" i="12"/>
  <c r="G201" i="1"/>
  <c r="F201" i="1"/>
  <c r="F173" i="1"/>
  <c r="G173" i="1"/>
  <c r="G163" i="1"/>
  <c r="F163" i="1"/>
  <c r="G154" i="1"/>
  <c r="F154" i="1"/>
  <c r="G97" i="1"/>
  <c r="F97" i="1"/>
  <c r="F110" i="1"/>
  <c r="B96" i="1"/>
  <c r="G144" i="1"/>
  <c r="F144" i="1"/>
  <c r="F158" i="1"/>
  <c r="G158" i="1"/>
  <c r="G178" i="1"/>
  <c r="F178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D24" i="2"/>
  <c r="C207" i="1"/>
  <c r="E172" i="1"/>
  <c r="G172" i="1" s="1"/>
  <c r="E11" i="1"/>
  <c r="B11" i="1"/>
  <c r="B81" i="1" s="1"/>
  <c r="D207" i="1"/>
  <c r="D36" i="12"/>
  <c r="C26" i="12"/>
  <c r="C27" i="12"/>
  <c r="C24" i="12"/>
  <c r="B24" i="12"/>
  <c r="C20" i="12"/>
  <c r="E207" i="1" l="1"/>
  <c r="B28" i="12"/>
  <c r="B38" i="12" s="1"/>
  <c r="F26" i="12"/>
  <c r="F18" i="12"/>
  <c r="F96" i="1"/>
  <c r="G96" i="1"/>
  <c r="F19" i="12"/>
  <c r="F172" i="1"/>
  <c r="G24" i="2"/>
  <c r="F24" i="2"/>
  <c r="G14" i="2"/>
  <c r="F14" i="2"/>
  <c r="G69" i="1"/>
  <c r="F69" i="1"/>
  <c r="G11" i="1"/>
  <c r="E81" i="1"/>
  <c r="G81" i="1" s="1"/>
  <c r="F11" i="1"/>
  <c r="B207" i="1"/>
  <c r="G16" i="12"/>
  <c r="D20" i="12"/>
  <c r="D27" i="12"/>
  <c r="G27" i="12" s="1"/>
  <c r="C28" i="12"/>
  <c r="D24" i="12"/>
  <c r="D26" i="12"/>
  <c r="G26" i="12" s="1"/>
  <c r="E24" i="12"/>
  <c r="G18" i="12" l="1"/>
  <c r="F207" i="1"/>
  <c r="G19" i="12"/>
  <c r="F27" i="12"/>
  <c r="G207" i="1"/>
  <c r="G17" i="12"/>
  <c r="F17" i="12"/>
  <c r="F16" i="12"/>
  <c r="F81" i="1"/>
  <c r="E20" i="12"/>
  <c r="D28" i="12"/>
  <c r="D38" i="12" s="1"/>
  <c r="E28" i="12" l="1"/>
  <c r="E38" i="12" s="1"/>
</calcChain>
</file>

<file path=xl/sharedStrings.xml><?xml version="1.0" encoding="utf-8"?>
<sst xmlns="http://schemas.openxmlformats.org/spreadsheetml/2006/main" count="560" uniqueCount="311">
  <si>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</si>
  <si>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</si>
  <si>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</si>
  <si>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</si>
  <si>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</si>
  <si>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</si>
  <si>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</si>
  <si>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</si>
  <si>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</si>
  <si>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</si>
  <si>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</si>
  <si>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</si>
  <si>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</si>
  <si>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</si>
  <si>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</si>
  <si>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</si>
  <si>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</si>
  <si>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</si>
  <si>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</si>
  <si>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</si>
  <si>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</si>
  <si>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</si>
  <si>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</si>
  <si>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</si>
  <si>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</si>
  <si>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</si>
  <si>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</si>
  <si>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</si>
  <si>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</si>
  <si>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</si>
  <si>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</si>
  <si>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</si>
  <si>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</si>
  <si>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</si>
  <si>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</si>
  <si>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</si>
  <si>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</si>
  <si>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</si>
  <si>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</si>
  <si>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</si>
  <si>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</si>
  <si>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</si>
  <si>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</si>
  <si>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</si>
  <si>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</si>
  <si>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</si>
  <si>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</si>
  <si>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</si>
  <si>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</si>
  <si>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</si>
  <si>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</si>
  <si>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</si>
  <si>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</si>
  <si>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</si>
  <si>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</si>
  <si>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</si>
  <si>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</si>
  <si>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</si>
  <si>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</si>
  <si>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</si>
  <si>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</si>
  <si>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</si>
  <si>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</si>
  <si>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</si>
  <si>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</si>
  <si>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</si>
  <si>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</si>
  <si>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</si>
  <si>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</si>
  <si>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</si>
  <si>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</si>
  <si>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</si>
  <si>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</si>
  <si>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</si>
  <si>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</si>
  <si>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</si>
  <si>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</si>
  <si>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</si>
  <si>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</si>
  <si>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</si>
  <si>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</si>
  <si>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</si>
  <si>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</si>
  <si>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</si>
  <si>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</si>
  <si>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</si>
  <si>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</si>
  <si>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</si>
  <si>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</si>
  <si>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</si>
  <si>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</si>
  <si>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</si>
  <si>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</si>
  <si>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</si>
  <si>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</si>
  <si>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</si>
  <si>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</si>
  <si>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</si>
  <si>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</si>
  <si>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</si>
  <si>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</si>
  <si>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</si>
  <si>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</si>
  <si>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</si>
  <si>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</si>
  <si>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</si>
  <si>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</si>
  <si>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</si>
  <si>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</si>
  <si>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</si>
  <si>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</si>
  <si>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</si>
  <si>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</si>
  <si>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</si>
  <si>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</si>
  <si>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</si>
  <si>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</si>
  <si>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</si>
  <si>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</si>
  <si>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</si>
  <si>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</si>
  <si>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</si>
  <si>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</si>
  <si>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</si>
  <si>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</si>
  <si>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</si>
  <si>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</si>
  <si>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</si>
  <si>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</si>
  <si>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</si>
  <si>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</si>
  <si>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</si>
  <si>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</si>
  <si>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</si>
  <si>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</si>
  <si>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</si>
  <si>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</si>
  <si>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</si>
  <si>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</si>
  <si>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</si>
  <si>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</si>
  <si>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</si>
  <si>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</si>
  <si>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</si>
  <si>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</si>
  <si>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</si>
  <si>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</si>
  <si>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</si>
  <si>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</si>
  <si>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</si>
  <si>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</si>
  <si>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</si>
  <si>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</si>
  <si>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</si>
  <si>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</si>
  <si>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</si>
  <si>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</si>
  <si>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</si>
  <si>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</si>
  <si>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</si>
  <si>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</si>
  <si>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</si>
  <si>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</si>
  <si>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</si>
  <si>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</si>
  <si>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</si>
  <si>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</si>
  <si>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</si>
  <si>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</si>
  <si>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</si>
  <si>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</si>
  <si>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</si>
  <si>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</si>
  <si>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</si>
  <si>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</si>
  <si>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</si>
  <si>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</si>
  <si>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</si>
  <si>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</si>
  <si>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</si>
  <si>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</si>
  <si>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</si>
  <si>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</si>
  <si>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</si>
  <si>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</si>
  <si>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</si>
  <si>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</si>
  <si>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</si>
  <si>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</si>
  <si>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</si>
  <si>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</si>
  <si>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</si>
  <si>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</si>
  <si>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</si>
  <si>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</si>
  <si>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</si>
  <si>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</si>
  <si>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</si>
  <si>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</si>
  <si>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</si>
  <si>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</si>
  <si>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</si>
  <si>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</si>
  <si>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</si>
  <si>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</si>
  <si>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</si>
  <si>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</si>
  <si>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</si>
  <si>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</si>
  <si>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</si>
  <si>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</si>
  <si>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</si>
  <si>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</si>
  <si>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</si>
  <si>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</si>
  <si>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</si>
  <si>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</si>
  <si>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</si>
  <si>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</si>
  <si>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</si>
  <si>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</si>
  <si>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</si>
  <si>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</si>
  <si>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</si>
  <si>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</si>
  <si>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</si>
  <si>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</si>
  <si>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</si>
  <si>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</si>
  <si>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</si>
  <si>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</si>
  <si>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</si>
  <si>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</si>
  <si>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</si>
  <si>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</si>
  <si>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</si>
  <si>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</si>
  <si>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</si>
  <si>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</si>
  <si>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</si>
  <si>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</si>
  <si>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</si>
  <si>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</si>
  <si>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</si>
  <si>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</si>
  <si>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</si>
  <si>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</si>
  <si>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</si>
  <si>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</si>
  <si>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</si>
  <si>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</si>
  <si>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</si>
  <si>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</si>
  <si>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</si>
  <si>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</si>
  <si>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</si>
  <si>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</si>
  <si>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</si>
  <si>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</si>
  <si>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 xml:space="preserve">              Rashodi i izdaci u Posebnom dijelu Financijskog plana iskazani po organizacijskoj i programskoj klasifikaciji, izvršeni su kako slijedi: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</si>
  <si>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</si>
  <si>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</si>
  <si>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</si>
  <si>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</si>
  <si>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</si>
  <si>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</si>
  <si>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</si>
  <si>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</si>
  <si>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SAŽETAK RAČUNA PRIHODA I RASHODA I RAČUNA FINANCIRANJA</t>
  </si>
  <si>
    <t>Tablica 5. Izvještaj računa financiranja prema izvorima financiranja</t>
  </si>
  <si>
    <t>Ostvarenje / izvršenje 
2023.</t>
  </si>
  <si>
    <t>Izvršenje 
2023.</t>
  </si>
  <si>
    <t>Druge gimnazije Varaždin</t>
  </si>
  <si>
    <t>3812 Tekuće donacije u naravi</t>
  </si>
  <si>
    <t>19214 DRUGA GIMNAZIJA VARAŽDIN</t>
  </si>
  <si>
    <t>Program: 1140 PROGRAMI EUROPSKIH POSLOVA</t>
  </si>
  <si>
    <t>T114010 Međunarodni projekti iz EU fondova</t>
  </si>
  <si>
    <t>Program: 1210 JAVNE POTREBE U OBRAZOVANJU IZNAD ZAKONSKOG STANDARDA</t>
  </si>
  <si>
    <t>A121006 Centri izvrsnosti</t>
  </si>
  <si>
    <t>A121016 Programi u školstvu iznad zakonskog standarda</t>
  </si>
  <si>
    <t>Razdjel: 015 UPRAVNI ODJEL ZA PROSVJETU, KULTURU I SPORT</t>
  </si>
  <si>
    <t>Glava: 01503 SREDNJEŠKOLSKO OBRAZOVANJE</t>
  </si>
  <si>
    <t>A121019 Prehrana učenika</t>
  </si>
  <si>
    <t>A121023 Građanski odgoj</t>
  </si>
  <si>
    <t>Program: 1240 ZAKONSKI STANDARD JAVNIH USTANOVA SŠ</t>
  </si>
  <si>
    <t>A124001 Odgojnoobrazovno, administrativno i tehničko osoblje</t>
  </si>
  <si>
    <t>K124001 Izgradnja i održavanje školskih objekata</t>
  </si>
  <si>
    <t xml:space="preserve">                                                                                                           PREDSJEDNICA ŠKOLSKOG ODBORA</t>
  </si>
  <si>
    <t>Tekući plan 
2024.</t>
  </si>
  <si>
    <t>Ostvarenje / izvršenje 
2024.</t>
  </si>
  <si>
    <t>ZA 2024. GODINU</t>
  </si>
  <si>
    <t xml:space="preserve">Sažetak godišnjeg izvještaja o izvršenju Financijskog plana za 2024. godinu izgleda kako slijedi: </t>
  </si>
  <si>
    <t xml:space="preserve">Prihodi i rashodi te primici i izdaci ostvareni su, odnosno izvršeni u 2024. godini u Računu prihoda i rashoda i Računu financiranja, uz usporedbu prethodne godine, kako slijedi: </t>
  </si>
  <si>
    <t>Izvršenje 
2024.</t>
  </si>
  <si>
    <t>Oznaka</t>
  </si>
  <si>
    <t>3225 Sitni inventar i autogume</t>
  </si>
  <si>
    <t>A121025 Opskrba školskih ustanova besplatnim higijenskim potrepštinama</t>
  </si>
  <si>
    <t xml:space="preserve">              Godišnji izvještaj o izvršenju Financijskog plana za 2024. godinu objavljuje se na web stranici Druge gimnazije Varaždin.</t>
  </si>
  <si>
    <t xml:space="preserve">              VARAŽDIN, 31.03.2025.</t>
  </si>
  <si>
    <t>SMILJANA MUDRI</t>
  </si>
  <si>
    <t>Izvorni plan
2024.</t>
  </si>
  <si>
    <t>Izvorni plan 2024.</t>
  </si>
  <si>
    <t>Indeks (3/2)</t>
  </si>
  <si>
    <t xml:space="preserve">Izvorni plan 2024. (1) </t>
  </si>
  <si>
    <t>Tekući plan 2024. (2)</t>
  </si>
  <si>
    <t>Izvršenje 2024. (3)</t>
  </si>
  <si>
    <t xml:space="preserve">              KLASA: 400-04/25-01/1</t>
  </si>
  <si>
    <t xml:space="preserve">              URBROJ: 2186-145-04-25-3</t>
  </si>
  <si>
    <r>
      <t xml:space="preserve">Temeljem odredbi članka 86. Zakona o proračunu (NN br. 144/2021), članka 52. Pravilniku o polugodišnjem i godišnjem izvještaju o izvršenju proračuna i financijskog plana (NN 85/2023), članka 29. Odluke o izvršenju Proračuna Varaždinske županije za 2024. godinu (Službeni vijesnik Varaždinske županije br. 104/24) i članka 35. Statuta </t>
    </r>
    <r>
      <rPr>
        <sz val="12"/>
        <color rgb="FF0070C0"/>
        <rFont val="Times New Roman"/>
        <family val="1"/>
        <charset val="238"/>
      </rPr>
      <t xml:space="preserve">Druge gimnazije Varaždin, Školski odbor Druge gimnazije Varaždin na sjednici održanoj 31.03.2025. godine, donosi: </t>
    </r>
  </si>
  <si>
    <t xml:space="preserve">              Opći i posebni dio Godišnjeg izvještaja o izvršenju Financijskog plana za 2024. godinu objavljuje se na web stranici Druge gimnazije Varaždin. </t>
  </si>
  <si>
    <t>PRIJEDLOG GODIŠNJEG IZVJEŠTAJA O IZVRŠENJU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</si>
</sst>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08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3" borderId="0" xfId="0" applyNumberFormat="1" applyFont="1" applyFill="1" applyAlignment="1">
      <alignment horizontal="right" wrapText="1" indent="1"/>
    </xf>
    <xf numFmtId="0" fontId="27" fillId="35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left" wrapText="1" indent="1"/>
    </xf>
    <xf numFmtId="4" fontId="24" fillId="33" borderId="0" xfId="0" applyNumberFormat="1" applyFont="1" applyFill="1" applyAlignment="1">
      <alignment wrapText="1"/>
    </xf>
    <xf numFmtId="0" fontId="31" fillId="0" borderId="0" xfId="0" applyFont="1"/>
    <xf numFmtId="0" fontId="34" fillId="34" borderId="0" xfId="0" applyFont="1" applyFill="1"/>
    <xf numFmtId="0" fontId="20" fillId="34" borderId="0" xfId="0" applyFont="1" applyFill="1"/>
    <xf numFmtId="0" fontId="20" fillId="34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4" borderId="0" xfId="0" applyFont="1" applyFill="1" applyAlignment="1">
      <alignment horizontal="left" vertical="center" wrapText="1" indent="1"/>
    </xf>
    <xf numFmtId="4" fontId="30" fillId="34" borderId="0" xfId="0" applyNumberFormat="1" applyFont="1" applyFill="1" applyAlignment="1">
      <alignment horizontal="right" vertical="center" wrapText="1"/>
    </xf>
    <xf numFmtId="0" fontId="37" fillId="34" borderId="0" xfId="0" applyFont="1" applyFill="1" applyAlignment="1">
      <alignment horizontal="left" vertical="center" wrapText="1" indent="1"/>
    </xf>
    <xf numFmtId="4" fontId="37" fillId="34" borderId="0" xfId="0" applyNumberFormat="1" applyFont="1" applyFill="1" applyAlignment="1">
      <alignment horizontal="right" vertical="center" wrapText="1"/>
    </xf>
    <xf numFmtId="4" fontId="38" fillId="34" borderId="0" xfId="0" applyNumberFormat="1" applyFont="1" applyFill="1" applyAlignment="1">
      <alignment horizontal="right" vertical="center" wrapText="1"/>
    </xf>
    <xf numFmtId="4" fontId="19" fillId="34" borderId="0" xfId="0" applyNumberFormat="1" applyFont="1" applyFill="1" applyAlignment="1">
      <alignment horizontal="right"/>
    </xf>
    <xf numFmtId="0" fontId="26" fillId="36" borderId="0" xfId="0" applyFont="1" applyFill="1" applyAlignment="1">
      <alignment horizontal="left" vertical="center" wrapText="1" indent="1"/>
    </xf>
    <xf numFmtId="4" fontId="26" fillId="36" borderId="0" xfId="0" applyNumberFormat="1" applyFont="1" applyFill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32" fillId="0" borderId="0" xfId="0" applyFont="1"/>
    <xf numFmtId="164" fontId="0" fillId="0" borderId="0" xfId="0" applyNumberFormat="1"/>
    <xf numFmtId="164" fontId="20" fillId="34" borderId="0" xfId="0" applyNumberFormat="1" applyFont="1" applyFill="1"/>
    <xf numFmtId="164" fontId="34" fillId="34" borderId="0" xfId="0" applyNumberFormat="1" applyFont="1" applyFill="1"/>
    <xf numFmtId="164" fontId="20" fillId="34" borderId="0" xfId="0" applyNumberFormat="1" applyFont="1" applyFill="1" applyAlignment="1">
      <alignment horizontal="center"/>
    </xf>
    <xf numFmtId="164" fontId="21" fillId="34" borderId="11" xfId="0" applyNumberFormat="1" applyFont="1" applyFill="1" applyBorder="1" applyAlignment="1">
      <alignment horizontal="center" vertical="center" wrapText="1"/>
    </xf>
    <xf numFmtId="164" fontId="30" fillId="34" borderId="0" xfId="0" applyNumberFormat="1" applyFont="1" applyFill="1" applyAlignment="1">
      <alignment horizontal="right" vertical="center" wrapText="1"/>
    </xf>
    <xf numFmtId="164" fontId="37" fillId="34" borderId="0" xfId="0" applyNumberFormat="1" applyFont="1" applyFill="1" applyAlignment="1">
      <alignment horizontal="right" vertical="center" wrapText="1"/>
    </xf>
    <xf numFmtId="164" fontId="19" fillId="34" borderId="0" xfId="0" applyNumberFormat="1" applyFont="1" applyFill="1" applyAlignment="1">
      <alignment horizontal="right"/>
    </xf>
    <xf numFmtId="164" fontId="26" fillId="36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5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5" borderId="0" xfId="0" applyNumberFormat="1" applyFont="1" applyFill="1" applyAlignment="1">
      <alignment horizontal="right" wrapText="1" indent="1"/>
    </xf>
    <xf numFmtId="164" fontId="27" fillId="35" borderId="0" xfId="0" applyNumberFormat="1" applyFont="1" applyFill="1" applyAlignment="1">
      <alignment horizontal="right" wrapText="1" indent="1"/>
    </xf>
    <xf numFmtId="0" fontId="21" fillId="33" borderId="0" xfId="0" applyFont="1" applyFill="1" applyAlignment="1">
      <alignment horizontal="left" wrapText="1" indent="3"/>
    </xf>
    <xf numFmtId="0" fontId="24" fillId="33" borderId="0" xfId="0" applyFont="1" applyFill="1" applyAlignment="1">
      <alignment horizontal="left" wrapText="1" indent="3"/>
    </xf>
    <xf numFmtId="164" fontId="27" fillId="35" borderId="0" xfId="0" applyNumberFormat="1" applyFont="1" applyFill="1" applyAlignment="1">
      <alignment wrapText="1"/>
    </xf>
    <xf numFmtId="0" fontId="21" fillId="33" borderId="0" xfId="0" applyFont="1" applyFill="1" applyAlignment="1">
      <alignment horizontal="left" wrapText="1" indent="2"/>
    </xf>
    <xf numFmtId="0" fontId="24" fillId="33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4" borderId="0" xfId="0" applyFont="1" applyFill="1" applyAlignment="1">
      <alignment wrapText="1"/>
    </xf>
    <xf numFmtId="0" fontId="21" fillId="33" borderId="11" xfId="0" applyFont="1" applyFill="1" applyBorder="1" applyAlignment="1">
      <alignment horizontal="left" wrapText="1" indent="2"/>
    </xf>
    <xf numFmtId="4" fontId="21" fillId="33" borderId="11" xfId="0" applyNumberFormat="1" applyFont="1" applyFill="1" applyBorder="1" applyAlignment="1">
      <alignment horizontal="right" wrapText="1" indent="1"/>
    </xf>
    <xf numFmtId="4" fontId="21" fillId="33" borderId="0" xfId="0" applyNumberFormat="1" applyFont="1" applyFill="1" applyAlignment="1">
      <alignment wrapText="1"/>
    </xf>
    <xf numFmtId="4" fontId="21" fillId="33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6" borderId="0" xfId="0" applyNumberFormat="1" applyFont="1" applyFill="1" applyAlignment="1">
      <alignment horizontal="right" vertical="center" wrapText="1"/>
    </xf>
    <xf numFmtId="164" fontId="30" fillId="36" borderId="0" xfId="0" applyNumberFormat="1" applyFont="1" applyFill="1" applyAlignment="1">
      <alignment horizontal="right" vertical="center" wrapText="1"/>
    </xf>
    <xf numFmtId="0" fontId="26" fillId="34" borderId="10" xfId="0" applyFont="1" applyFill="1" applyBorder="1" applyAlignment="1">
      <alignment horizontal="left" vertical="center" wrapText="1" indent="1"/>
    </xf>
    <xf numFmtId="4" fontId="26" fillId="34" borderId="10" xfId="0" applyNumberFormat="1" applyFont="1" applyFill="1" applyBorder="1" applyAlignment="1">
      <alignment horizontal="right" vertical="center" wrapText="1"/>
    </xf>
    <xf numFmtId="164" fontId="26" fillId="34" borderId="10" xfId="0" applyNumberFormat="1" applyFont="1" applyFill="1" applyBorder="1" applyAlignment="1">
      <alignment horizontal="right" vertical="center" wrapText="1"/>
    </xf>
    <xf numFmtId="0" fontId="19" fillId="36" borderId="0" xfId="0" applyFont="1" applyFill="1" applyAlignment="1">
      <alignment horizontal="right"/>
    </xf>
    <xf numFmtId="164" fontId="19" fillId="36" borderId="0" xfId="0" applyNumberFormat="1" applyFont="1" applyFill="1" applyAlignment="1">
      <alignment horizontal="right"/>
    </xf>
    <xf numFmtId="0" fontId="26" fillId="36" borderId="13" xfId="0" applyFont="1" applyFill="1" applyBorder="1" applyAlignment="1">
      <alignment horizontal="left" vertical="center" wrapText="1" indent="1"/>
    </xf>
    <xf numFmtId="4" fontId="38" fillId="36" borderId="13" xfId="0" applyNumberFormat="1" applyFont="1" applyFill="1" applyBorder="1" applyAlignment="1">
      <alignment horizontal="right" vertical="center" wrapText="1"/>
    </xf>
    <xf numFmtId="4" fontId="30" fillId="36" borderId="13" xfId="0" applyNumberFormat="1" applyFont="1" applyFill="1" applyBorder="1" applyAlignment="1">
      <alignment horizontal="right" vertical="center" wrapText="1"/>
    </xf>
    <xf numFmtId="164" fontId="30" fillId="36" borderId="13" xfId="0" applyNumberFormat="1" applyFont="1" applyFill="1" applyBorder="1" applyAlignment="1">
      <alignment horizontal="right" vertical="center" wrapText="1"/>
    </xf>
    <xf numFmtId="0" fontId="26" fillId="36" borderId="11" xfId="0" applyFont="1" applyFill="1" applyBorder="1" applyAlignment="1">
      <alignment horizontal="left" vertical="center" wrapText="1" indent="1"/>
    </xf>
    <xf numFmtId="4" fontId="25" fillId="36" borderId="11" xfId="0" applyNumberFormat="1" applyFont="1" applyFill="1" applyBorder="1"/>
    <xf numFmtId="164" fontId="25" fillId="36" borderId="11" xfId="0" applyNumberFormat="1" applyFont="1" applyFill="1" applyBorder="1"/>
    <xf numFmtId="0" fontId="22" fillId="34" borderId="12" xfId="0" applyFont="1" applyFill="1" applyBorder="1" applyAlignment="1">
      <alignment horizontal="center" vertical="center" wrapText="1"/>
    </xf>
    <xf numFmtId="164" fontId="22" fillId="34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5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4" borderId="11" xfId="0" applyFont="1" applyFill="1" applyBorder="1" applyAlignment="1">
      <alignment horizontal="left" wrapText="1" indent="2"/>
    </xf>
    <xf numFmtId="0" fontId="21" fillId="37" borderId="0" xfId="0" applyFont="1" applyFill="1" applyAlignment="1">
      <alignment horizontal="left" wrapText="1" indent="3"/>
    </xf>
    <xf numFmtId="0" fontId="42" fillId="0" borderId="0" xfId="0" applyFont="1"/>
    <xf numFmtId="0" fontId="19" fillId="34" borderId="0" xfId="0" applyFont="1" applyFill="1" applyAlignment="1">
      <alignment horizontal="left" indent="1"/>
    </xf>
    <xf numFmtId="164" fontId="21" fillId="33" borderId="11" xfId="0" applyNumberFormat="1" applyFont="1" applyFill="1" applyBorder="1" applyAlignment="1">
      <alignment horizontal="right" wrapText="1" indent="1"/>
    </xf>
    <xf numFmtId="164" fontId="43" fillId="35" borderId="0" xfId="0" applyNumberFormat="1" applyFont="1" applyFill="1" applyAlignment="1">
      <alignment horizontal="right" wrapText="1" indent="1"/>
    </xf>
    <xf numFmtId="164" fontId="19" fillId="35" borderId="0" xfId="0" applyNumberFormat="1" applyFont="1" applyFill="1" applyAlignment="1">
      <alignment horizontal="left" indent="1"/>
    </xf>
    <xf numFmtId="4" fontId="37" fillId="0" borderId="0" xfId="0" applyNumberFormat="1" applyFont="1" applyAlignment="1">
      <alignment horizontal="right" vertical="center" wrapText="1"/>
    </xf>
    <xf numFmtId="164" fontId="21" fillId="33" borderId="11" xfId="0" applyNumberFormat="1" applyFont="1" applyFill="1" applyBorder="1" applyAlignment="1">
      <alignment horizontal="right" wrapText="1"/>
    </xf>
    <xf numFmtId="0" fontId="33" fillId="34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7" borderId="0" xfId="0" applyFont="1" applyFill="1" applyAlignment="1">
      <alignment horizontal="left" wrapText="1" indent="3"/>
    </xf>
    <xf numFmtId="0" fontId="31" fillId="38" borderId="0" xfId="0" applyFont="1" applyFill="1"/>
    <xf numFmtId="0" fontId="19" fillId="38" borderId="0" xfId="0" applyFont="1" applyFill="1" applyAlignment="1">
      <alignment horizontal="left" indent="1"/>
    </xf>
    <xf numFmtId="0" fontId="46" fillId="0" borderId="0" xfId="0" applyFont="1"/>
    <xf numFmtId="4" fontId="26" fillId="34" borderId="0" xfId="0" applyNumberFormat="1" applyFont="1" applyFill="1" applyAlignment="1">
      <alignment horizontal="right" vertical="center" wrapText="1"/>
    </xf>
    <xf numFmtId="4" fontId="30" fillId="34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5" borderId="0" xfId="0" applyNumberFormat="1" applyFont="1" applyFill="1" applyAlignment="1">
      <alignment horizontal="right" wrapText="1"/>
    </xf>
    <xf numFmtId="4" fontId="21" fillId="33" borderId="0" xfId="0" applyNumberFormat="1" applyFont="1" applyFill="1" applyAlignment="1">
      <alignment horizontal="right" wrapText="1"/>
    </xf>
    <xf numFmtId="4" fontId="24" fillId="33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1" fillId="33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5" borderId="0" xfId="0" applyNumberFormat="1" applyFont="1" applyFill="1" applyAlignment="1">
      <alignment horizontal="right" wrapText="1"/>
    </xf>
    <xf numFmtId="164" fontId="21" fillId="33" borderId="0" xfId="0" applyNumberFormat="1" applyFont="1" applyFill="1" applyAlignment="1">
      <alignment horizontal="right" wrapText="1"/>
    </xf>
    <xf numFmtId="164" fontId="24" fillId="33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7" borderId="0" xfId="0" applyNumberFormat="1" applyFont="1" applyFill="1" applyAlignment="1">
      <alignment horizontal="right" wrapText="1"/>
    </xf>
    <xf numFmtId="4" fontId="26" fillId="34" borderId="11" xfId="0" applyNumberFormat="1" applyFont="1" applyFill="1" applyBorder="1" applyAlignment="1">
      <alignment horizontal="right" wrapText="1"/>
    </xf>
    <xf numFmtId="164" fontId="21" fillId="37" borderId="0" xfId="0" applyNumberFormat="1" applyFont="1" applyFill="1" applyAlignment="1">
      <alignment horizontal="right" wrapText="1"/>
    </xf>
    <xf numFmtId="164" fontId="26" fillId="34" borderId="11" xfId="0" applyNumberFormat="1" applyFont="1" applyFill="1" applyBorder="1" applyAlignment="1">
      <alignment horizontal="right" wrapText="1"/>
    </xf>
    <xf numFmtId="4" fontId="19" fillId="35" borderId="0" xfId="0" applyNumberFormat="1" applyFont="1" applyFill="1"/>
    <xf numFmtId="0" fontId="44" fillId="0" borderId="0" xfId="0" applyFont="1" applyAlignment="1">
      <alignment horizontal="left" indent="1"/>
    </xf>
    <xf numFmtId="0" fontId="20" fillId="34" borderId="0" xfId="0" applyFont="1" applyFill="1" applyAlignment="1">
      <alignment horizontal="left" vertical="center" wrapText="1"/>
    </xf>
    <xf numFmtId="0" fontId="48" fillId="34" borderId="0" xfId="0" applyFont="1" applyFill="1"/>
    <xf numFmtId="0" fontId="49" fillId="34" borderId="0" xfId="0" applyFont="1" applyFill="1" applyAlignment="1">
      <alignment horizontal="center"/>
    </xf>
    <xf numFmtId="164" fontId="49" fillId="34" borderId="0" xfId="0" applyNumberFormat="1" applyFont="1" applyFill="1" applyAlignment="1">
      <alignment horizontal="center"/>
    </xf>
    <xf numFmtId="0" fontId="49" fillId="0" borderId="0" xfId="0" applyFont="1"/>
    <xf numFmtId="0" fontId="47" fillId="34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2" fontId="19" fillId="0" borderId="0" xfId="0" applyNumberFormat="1" applyFont="1" applyAlignment="1">
      <alignment horizontal="right" indent="1"/>
    </xf>
    <xf numFmtId="0" fontId="33" fillId="34" borderId="0" xfId="0" applyFont="1" applyFill="1" applyBorder="1" applyAlignment="1">
      <alignment horizontal="center"/>
    </xf>
    <xf numFmtId="0" fontId="40" fillId="34" borderId="0" xfId="0" applyFont="1" applyFill="1" applyAlignment="1">
      <alignment horizontal="right" vertical="center"/>
    </xf>
    <xf numFmtId="0" fontId="0" fillId="34" borderId="16" xfId="0" applyFill="1" applyBorder="1"/>
    <xf numFmtId="164" fontId="0" fillId="34" borderId="19" xfId="0" applyNumberFormat="1" applyFill="1" applyBorder="1"/>
    <xf numFmtId="0" fontId="0" fillId="34" borderId="0" xfId="0" applyFill="1" applyBorder="1"/>
    <xf numFmtId="0" fontId="33" fillId="34" borderId="16" xfId="0" applyFont="1" applyFill="1" applyBorder="1" applyAlignment="1">
      <alignment horizontal="center"/>
    </xf>
    <xf numFmtId="0" fontId="0" fillId="34" borderId="0" xfId="0" applyFont="1" applyFill="1"/>
    <xf numFmtId="0" fontId="0" fillId="34" borderId="10" xfId="0" applyFill="1" applyBorder="1"/>
    <xf numFmtId="0" fontId="0" fillId="34" borderId="18" xfId="0" applyFill="1" applyBorder="1"/>
    <xf numFmtId="164" fontId="0" fillId="34" borderId="17" xfId="0" applyNumberFormat="1" applyFill="1" applyBorder="1"/>
    <xf numFmtId="164" fontId="33" fillId="34" borderId="17" xfId="0" applyNumberFormat="1" applyFont="1" applyFill="1" applyBorder="1" applyAlignment="1">
      <alignment horizontal="center"/>
    </xf>
    <xf numFmtId="0" fontId="0" fillId="0" borderId="0" xfId="0"/>
    <xf numFmtId="4" fontId="24" fillId="33" borderId="0" xfId="0" applyNumberFormat="1" applyFont="1" applyFill="1" applyAlignment="1">
      <alignment horizontal="right" wrapText="1" indent="1"/>
    </xf>
    <xf numFmtId="0" fontId="0" fillId="34" borderId="0" xfId="0" applyFill="1"/>
    <xf numFmtId="164" fontId="0" fillId="34" borderId="0" xfId="0" applyNumberFormat="1" applyFill="1"/>
    <xf numFmtId="4" fontId="24" fillId="33" borderId="0" xfId="0" applyNumberFormat="1" applyFont="1" applyFill="1" applyAlignment="1">
      <alignment horizontal="left" wrapText="1" indent="1"/>
    </xf>
    <xf numFmtId="0" fontId="24" fillId="33" borderId="0" xfId="0" applyFont="1" applyFill="1" applyAlignment="1">
      <alignment horizontal="left" wrapText="1" indent="5"/>
    </xf>
    <xf numFmtId="0" fontId="41" fillId="34" borderId="0" xfId="0" applyFont="1" applyFill="1" applyAlignment="1">
      <alignment horizontal="left"/>
    </xf>
    <xf numFmtId="0" fontId="20" fillId="34" borderId="0" xfId="0" applyFont="1" applyFill="1" applyAlignment="1">
      <alignment horizontal="left"/>
    </xf>
    <xf numFmtId="0" fontId="18" fillId="34" borderId="0" xfId="0" applyFont="1" applyFill="1" applyAlignment="1">
      <alignment horizontal="center"/>
    </xf>
    <xf numFmtId="0" fontId="0" fillId="0" borderId="16" xfId="0" applyBorder="1"/>
    <xf numFmtId="4" fontId="0" fillId="0" borderId="0" xfId="0" applyNumberFormat="1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0" xfId="0" applyBorder="1"/>
    <xf numFmtId="0" fontId="0" fillId="0" borderId="19" xfId="0" applyBorder="1"/>
    <xf numFmtId="4" fontId="16" fillId="39" borderId="23" xfId="0" applyNumberFormat="1" applyFont="1" applyFill="1" applyBorder="1"/>
    <xf numFmtId="0" fontId="16" fillId="39" borderId="23" xfId="0" applyFont="1" applyFill="1" applyBorder="1"/>
    <xf numFmtId="4" fontId="16" fillId="39" borderId="20" xfId="0" applyNumberFormat="1" applyFont="1" applyFill="1" applyBorder="1"/>
    <xf numFmtId="0" fontId="16" fillId="39" borderId="20" xfId="0" applyFont="1" applyFill="1" applyBorder="1"/>
    <xf numFmtId="4" fontId="16" fillId="39" borderId="24" xfId="0" applyNumberFormat="1" applyFont="1" applyFill="1" applyBorder="1"/>
    <xf numFmtId="0" fontId="16" fillId="39" borderId="24" xfId="0" applyFont="1" applyFill="1" applyBorder="1"/>
    <xf numFmtId="4" fontId="16" fillId="39" borderId="13" xfId="0" applyNumberFormat="1" applyFont="1" applyFill="1" applyBorder="1"/>
    <xf numFmtId="0" fontId="16" fillId="39" borderId="15" xfId="0" applyFont="1" applyFill="1" applyBorder="1"/>
    <xf numFmtId="4" fontId="16" fillId="39" borderId="10" xfId="0" applyNumberFormat="1" applyFont="1" applyFill="1" applyBorder="1"/>
    <xf numFmtId="0" fontId="16" fillId="39" borderId="19" xfId="0" applyFont="1" applyFill="1" applyBorder="1"/>
    <xf numFmtId="0" fontId="0" fillId="0" borderId="15" xfId="0" applyBorder="1"/>
    <xf numFmtId="4" fontId="0" fillId="0" borderId="10" xfId="0" applyNumberFormat="1" applyBorder="1"/>
    <xf numFmtId="0" fontId="0" fillId="0" borderId="13" xfId="0" applyBorder="1"/>
    <xf numFmtId="0" fontId="16" fillId="39" borderId="14" xfId="0" applyFont="1" applyFill="1" applyBorder="1"/>
    <xf numFmtId="0" fontId="16" fillId="39" borderId="18" xfId="0" applyFont="1" applyFill="1" applyBorder="1"/>
    <xf numFmtId="0" fontId="16" fillId="39" borderId="21" xfId="0" applyFont="1" applyFill="1" applyBorder="1"/>
    <xf numFmtId="4" fontId="16" fillId="39" borderId="11" xfId="0" applyNumberFormat="1" applyFont="1" applyFill="1" applyBorder="1"/>
    <xf numFmtId="0" fontId="16" fillId="39" borderId="22" xfId="0" applyFont="1" applyFill="1" applyBorder="1"/>
    <xf numFmtId="0" fontId="16" fillId="39" borderId="11" xfId="0" applyFont="1" applyFill="1" applyBorder="1"/>
    <xf numFmtId="0" fontId="16" fillId="0" borderId="16" xfId="0" applyFont="1" applyBorder="1"/>
    <xf numFmtId="0" fontId="16" fillId="0" borderId="18" xfId="0" applyFont="1" applyBorder="1"/>
    <xf numFmtId="0" fontId="16" fillId="0" borderId="14" xfId="0" applyFont="1" applyBorder="1"/>
    <xf numFmtId="0" fontId="16" fillId="0" borderId="0" xfId="0" applyFont="1" applyBorder="1"/>
    <xf numFmtId="4" fontId="16" fillId="0" borderId="13" xfId="0" applyNumberFormat="1" applyFont="1" applyBorder="1"/>
    <xf numFmtId="0" fontId="16" fillId="0" borderId="15" xfId="0" applyFont="1" applyBorder="1"/>
    <xf numFmtId="4" fontId="16" fillId="0" borderId="0" xfId="0" applyNumberFormat="1" applyFont="1" applyBorder="1"/>
    <xf numFmtId="0" fontId="16" fillId="0" borderId="17" xfId="0" applyFont="1" applyBorder="1"/>
    <xf numFmtId="4" fontId="16" fillId="0" borderId="17" xfId="0" applyNumberFormat="1" applyFont="1" applyBorder="1"/>
    <xf numFmtId="0" fontId="16" fillId="0" borderId="10" xfId="0" applyFont="1" applyBorder="1"/>
    <xf numFmtId="0" fontId="16" fillId="0" borderId="19" xfId="0" applyFont="1" applyBorder="1"/>
    <xf numFmtId="0" fontId="16" fillId="34" borderId="23" xfId="0" applyFont="1" applyFill="1" applyBorder="1" applyAlignment="1">
      <alignment horizontal="center"/>
    </xf>
    <xf numFmtId="164" fontId="16" fillId="34" borderId="23" xfId="0" applyNumberFormat="1" applyFont="1" applyFill="1" applyBorder="1" applyAlignment="1">
      <alignment horizontal="center"/>
    </xf>
    <xf numFmtId="0" fontId="37" fillId="34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4" borderId="0" xfId="0" applyFont="1" applyFill="1" applyAlignment="1">
      <alignment horizontal="center"/>
    </xf>
    <xf numFmtId="0" fontId="45" fillId="34" borderId="0" xfId="0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0" fontId="20" fillId="3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7" fillId="0" borderId="0" xfId="0" applyFont="1" applyAlignment="1">
      <alignment horizontal="left"/>
    </xf>
    <xf numFmtId="0" fontId="33" fillId="34" borderId="14" xfId="0" applyFont="1" applyFill="1" applyBorder="1" applyAlignment="1">
      <alignment horizontal="center"/>
    </xf>
    <xf numFmtId="0" fontId="33" fillId="34" borderId="13" xfId="0" applyFont="1" applyFill="1" applyBorder="1" applyAlignment="1">
      <alignment horizontal="center"/>
    </xf>
    <xf numFmtId="0" fontId="33" fillId="34" borderId="15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8" fillId="34" borderId="0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  <xf numFmtId="0" fontId="20" fillId="34" borderId="16" xfId="0" applyFont="1" applyFill="1" applyBorder="1" applyAlignment="1">
      <alignment horizontal="left"/>
    </xf>
    <xf numFmtId="0" fontId="20" fillId="34" borderId="0" xfId="0" applyFont="1" applyFill="1" applyBorder="1" applyAlignment="1">
      <alignment horizontal="left"/>
    </xf>
    <xf numFmtId="0" fontId="20" fillId="34" borderId="17" xfId="0" applyFont="1" applyFill="1" applyBorder="1" applyAlignment="1">
      <alignment horizontal="left"/>
    </xf>
    <xf numFmtId="0" fontId="23" fillId="34" borderId="0" xfId="0" applyFont="1" applyFill="1" applyAlignment="1">
      <alignment horizontal="left" indent="1"/>
    </xf>
    <xf numFmtId="0" fontId="31" fillId="34" borderId="0" xfId="0" applyFont="1" applyFill="1"/>
    <xf numFmtId="0" fontId="25" fillId="34" borderId="0" xfId="0" applyFont="1" applyFill="1" applyAlignment="1">
      <alignment horizontal="left" indent="1"/>
    </xf>
    <xf numFmtId="0" fontId="46" fillId="34" borderId="0" xfId="0" applyFont="1" applyFill="1"/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2D6CB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zoomScale="80" zoomScaleNormal="80" workbookViewId="0">
      <selection activeCell="B9" sqref="B9"/>
    </sheetView>
  </sheetViews>
  <sheetFormatPr defaultColWidth="8.88671875" defaultRowHeight="15.6" x14ac:dyDescent="0.3"/>
  <cols>
    <col min="1" max="1" width="70.5546875" style="15" customWidth="1"/>
    <col min="2" max="5" width="18.33203125" style="15" customWidth="1"/>
    <col min="6" max="6" width="8.6640625" style="40" bestFit="1" customWidth="1"/>
    <col min="7" max="7" width="9" style="40" customWidth="1"/>
    <col min="8" max="8" width="8.88671875" style="15"/>
    <col min="9" max="9" width="15.44140625" style="15" bestFit="1" customWidth="1"/>
    <col min="10" max="16384" width="8.88671875" style="15"/>
  </cols>
  <sheetData>
    <row r="1" spans="1:13" ht="74.25" customHeight="1" x14ac:dyDescent="0.3">
      <c r="A1" s="187" t="s">
        <v>308</v>
      </c>
      <c r="B1" s="187"/>
      <c r="C1" s="187"/>
      <c r="D1" s="187"/>
      <c r="E1" s="187"/>
      <c r="F1" s="187"/>
      <c r="G1" s="187"/>
    </row>
    <row r="2" spans="1:13" ht="18.600000000000001" x14ac:dyDescent="0.3">
      <c r="A2" s="188" t="s">
        <v>310</v>
      </c>
      <c r="B2" s="188"/>
      <c r="C2" s="188"/>
      <c r="D2" s="188"/>
      <c r="E2" s="188"/>
      <c r="F2" s="188"/>
      <c r="G2" s="188"/>
      <c r="I2" s="96" t="s">
        <v>260</v>
      </c>
      <c r="J2" s="96"/>
      <c r="K2" s="96"/>
      <c r="L2" s="96"/>
      <c r="M2" s="96"/>
    </row>
    <row r="3" spans="1:13" ht="18.600000000000001" x14ac:dyDescent="0.3">
      <c r="A3" s="189" t="s">
        <v>272</v>
      </c>
      <c r="B3" s="189"/>
      <c r="C3" s="189"/>
      <c r="D3" s="189"/>
      <c r="E3" s="189"/>
      <c r="F3" s="189"/>
      <c r="G3" s="189"/>
      <c r="I3" s="96" t="s">
        <v>261</v>
      </c>
      <c r="J3" s="96"/>
      <c r="K3" s="96"/>
      <c r="L3" s="96"/>
      <c r="M3" s="96"/>
    </row>
    <row r="4" spans="1:13" ht="18.600000000000001" x14ac:dyDescent="0.3">
      <c r="A4" s="93"/>
      <c r="B4" s="93" t="s">
        <v>290</v>
      </c>
      <c r="C4" s="93"/>
      <c r="D4" s="93"/>
      <c r="E4" s="93"/>
      <c r="F4" s="93"/>
      <c r="G4" s="93"/>
    </row>
    <row r="5" spans="1:13" ht="9.75" customHeight="1" x14ac:dyDescent="0.4">
      <c r="A5" s="16"/>
      <c r="B5" s="16"/>
      <c r="C5" s="16"/>
      <c r="D5" s="16"/>
      <c r="E5" s="16"/>
      <c r="F5" s="33"/>
      <c r="G5" s="33"/>
    </row>
    <row r="6" spans="1:13" ht="18.600000000000001" x14ac:dyDescent="0.3">
      <c r="A6" s="188" t="s">
        <v>130</v>
      </c>
      <c r="B6" s="188"/>
      <c r="C6" s="188"/>
      <c r="D6" s="188"/>
      <c r="E6" s="188"/>
      <c r="F6" s="188"/>
      <c r="G6" s="188"/>
    </row>
    <row r="7" spans="1:13" ht="6.75" customHeight="1" x14ac:dyDescent="0.3">
      <c r="A7" s="17"/>
      <c r="B7" s="17"/>
      <c r="C7" s="17"/>
      <c r="D7" s="17"/>
      <c r="E7" s="17"/>
      <c r="F7" s="32"/>
      <c r="G7" s="32"/>
      <c r="K7" s="30"/>
    </row>
    <row r="8" spans="1:13" x14ac:dyDescent="0.3">
      <c r="A8" s="190" t="s">
        <v>131</v>
      </c>
      <c r="B8" s="190"/>
      <c r="C8" s="190"/>
      <c r="D8" s="190"/>
      <c r="E8" s="190"/>
      <c r="F8" s="190"/>
      <c r="G8" s="190"/>
    </row>
    <row r="9" spans="1:13" ht="13.95" customHeight="1" x14ac:dyDescent="0.3">
      <c r="A9" s="18"/>
      <c r="B9" s="18"/>
      <c r="C9" s="18"/>
      <c r="D9" s="18"/>
      <c r="E9" s="18"/>
      <c r="F9" s="34"/>
      <c r="G9" s="34"/>
    </row>
    <row r="10" spans="1:13" x14ac:dyDescent="0.3">
      <c r="A10" s="191" t="s">
        <v>291</v>
      </c>
      <c r="B10" s="191"/>
      <c r="C10" s="191"/>
      <c r="D10" s="191"/>
      <c r="E10" s="191"/>
      <c r="F10" s="191"/>
      <c r="G10" s="191"/>
    </row>
    <row r="11" spans="1:13" x14ac:dyDescent="0.3">
      <c r="A11" s="119"/>
      <c r="B11" s="119"/>
      <c r="C11" s="119"/>
      <c r="D11" s="119"/>
      <c r="E11" s="119"/>
      <c r="F11" s="119"/>
      <c r="G11" s="119"/>
    </row>
    <row r="12" spans="1:13" s="123" customFormat="1" x14ac:dyDescent="0.3">
      <c r="A12" s="120" t="s">
        <v>268</v>
      </c>
      <c r="B12" s="121"/>
      <c r="C12" s="121"/>
      <c r="D12" s="121"/>
      <c r="E12" s="121"/>
      <c r="F12" s="122"/>
      <c r="G12" s="122"/>
    </row>
    <row r="13" spans="1:13" s="30" customFormat="1" ht="34.200000000000003" customHeight="1" x14ac:dyDescent="0.3">
      <c r="A13" s="29" t="s">
        <v>132</v>
      </c>
      <c r="B13" s="29" t="s">
        <v>270</v>
      </c>
      <c r="C13" s="29" t="s">
        <v>300</v>
      </c>
      <c r="D13" s="29" t="s">
        <v>288</v>
      </c>
      <c r="E13" s="29" t="s">
        <v>289</v>
      </c>
      <c r="F13" s="35" t="s">
        <v>189</v>
      </c>
      <c r="G13" s="35" t="s">
        <v>190</v>
      </c>
    </row>
    <row r="14" spans="1:13" s="19" customFormat="1" ht="8.25" customHeight="1" thickBot="1" x14ac:dyDescent="0.25">
      <c r="A14" s="78">
        <v>1</v>
      </c>
      <c r="B14" s="78">
        <v>2</v>
      </c>
      <c r="C14" s="78">
        <v>3</v>
      </c>
      <c r="D14" s="78">
        <v>4</v>
      </c>
      <c r="E14" s="78">
        <v>5</v>
      </c>
      <c r="F14" s="79" t="s">
        <v>114</v>
      </c>
      <c r="G14" s="79" t="s">
        <v>115</v>
      </c>
    </row>
    <row r="15" spans="1:13" ht="18" customHeight="1" thickTop="1" x14ac:dyDescent="0.3">
      <c r="A15" s="27" t="s">
        <v>0</v>
      </c>
      <c r="B15" s="28"/>
      <c r="C15" s="28"/>
      <c r="D15" s="28"/>
      <c r="E15" s="28"/>
      <c r="F15" s="39"/>
      <c r="G15" s="39"/>
    </row>
    <row r="16" spans="1:13" ht="18" customHeight="1" x14ac:dyDescent="0.3">
      <c r="A16" s="21" t="s">
        <v>1</v>
      </c>
      <c r="B16" s="22">
        <v>1658220.12</v>
      </c>
      <c r="C16" s="22">
        <v>1920471</v>
      </c>
      <c r="D16" s="22">
        <v>1920471</v>
      </c>
      <c r="E16" s="22">
        <v>2101282.31</v>
      </c>
      <c r="F16" s="36">
        <f>IFERROR(E16/B16*100,"-")</f>
        <v>126.7191420883254</v>
      </c>
      <c r="G16" s="36">
        <f>IFERROR(E16/D16*100,"-")</f>
        <v>109.41494612519533</v>
      </c>
      <c r="I16" s="20"/>
    </row>
    <row r="17" spans="1:9" ht="18" customHeight="1" x14ac:dyDescent="0.3">
      <c r="A17" s="21" t="s">
        <v>18</v>
      </c>
      <c r="B17" s="22">
        <v>188.77</v>
      </c>
      <c r="C17" s="22">
        <v>410</v>
      </c>
      <c r="D17" s="22">
        <v>410</v>
      </c>
      <c r="E17" s="22">
        <v>140.16999999999999</v>
      </c>
      <c r="F17" s="36">
        <f t="shared" ref="F17:F19" si="0">IFERROR(E17/B17*100,"-")</f>
        <v>74.254383641468451</v>
      </c>
      <c r="G17" s="36">
        <f t="shared" ref="G17:G19" si="1">IFERROR(E17/D17*100,"-")</f>
        <v>34.18780487804878</v>
      </c>
    </row>
    <row r="18" spans="1:9" ht="18" customHeight="1" x14ac:dyDescent="0.3">
      <c r="A18" s="21" t="s">
        <v>20</v>
      </c>
      <c r="B18" s="22">
        <v>1638768.96</v>
      </c>
      <c r="C18" s="22">
        <v>1873635</v>
      </c>
      <c r="D18" s="22">
        <v>1873635</v>
      </c>
      <c r="E18" s="22">
        <v>1995042.19</v>
      </c>
      <c r="F18" s="36">
        <f t="shared" si="0"/>
        <v>121.74029644788975</v>
      </c>
      <c r="G18" s="36">
        <f t="shared" si="1"/>
        <v>106.47976740400344</v>
      </c>
    </row>
    <row r="19" spans="1:9" ht="18" customHeight="1" x14ac:dyDescent="0.3">
      <c r="A19" s="21" t="s">
        <v>77</v>
      </c>
      <c r="B19" s="22">
        <v>17280.09</v>
      </c>
      <c r="C19" s="22">
        <v>72695</v>
      </c>
      <c r="D19" s="22">
        <v>72695</v>
      </c>
      <c r="E19" s="22">
        <v>109538.28</v>
      </c>
      <c r="F19" s="36">
        <f t="shared" si="0"/>
        <v>633.89878177717821</v>
      </c>
      <c r="G19" s="36">
        <f t="shared" si="1"/>
        <v>150.68200013756103</v>
      </c>
    </row>
    <row r="20" spans="1:9" x14ac:dyDescent="0.3">
      <c r="A20" s="66" t="s">
        <v>133</v>
      </c>
      <c r="B20" s="67">
        <f>B16+B17-B18-B19</f>
        <v>2359.8400000001675</v>
      </c>
      <c r="C20" s="67">
        <f t="shared" ref="C20" si="2">C16+C17-C18-C19</f>
        <v>-25449</v>
      </c>
      <c r="D20" s="67">
        <f>D16+D17-D18-D19</f>
        <v>-25449</v>
      </c>
      <c r="E20" s="67">
        <f t="shared" ref="E20" si="3">E16+E17-E18-E19</f>
        <v>-3157.9899999999616</v>
      </c>
      <c r="F20" s="68"/>
      <c r="G20" s="68"/>
      <c r="I20" s="20"/>
    </row>
    <row r="21" spans="1:9" x14ac:dyDescent="0.3">
      <c r="A21" s="27" t="s">
        <v>103</v>
      </c>
      <c r="B21" s="64"/>
      <c r="C21" s="64"/>
      <c r="D21" s="64"/>
      <c r="E21" s="64"/>
      <c r="F21" s="65"/>
      <c r="G21" s="65"/>
    </row>
    <row r="22" spans="1:9" x14ac:dyDescent="0.3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6" t="str">
        <f t="shared" ref="F22:F23" si="4">IFERROR(E22/B22*100,"-")</f>
        <v>-</v>
      </c>
      <c r="G22" s="36" t="str">
        <f t="shared" ref="G22:G23" si="5">IFERROR(E22/D22*100,"-")</f>
        <v>-</v>
      </c>
    </row>
    <row r="23" spans="1:9" x14ac:dyDescent="0.3">
      <c r="A23" s="21" t="s">
        <v>108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6" t="str">
        <f t="shared" si="4"/>
        <v>-</v>
      </c>
      <c r="G23" s="36" t="str">
        <f t="shared" si="5"/>
        <v>-</v>
      </c>
      <c r="I23" s="20"/>
    </row>
    <row r="24" spans="1:9" x14ac:dyDescent="0.3">
      <c r="A24" s="66" t="s">
        <v>134</v>
      </c>
      <c r="B24" s="67">
        <f>B22-B23</f>
        <v>0</v>
      </c>
      <c r="C24" s="67">
        <f t="shared" ref="C24" si="6">C22-C23</f>
        <v>0</v>
      </c>
      <c r="D24" s="67">
        <f>D22-D23</f>
        <v>0</v>
      </c>
      <c r="E24" s="67">
        <f t="shared" ref="E24" si="7">E22-E23</f>
        <v>0</v>
      </c>
      <c r="F24" s="68"/>
      <c r="G24" s="68"/>
    </row>
    <row r="25" spans="1:9" x14ac:dyDescent="0.3">
      <c r="A25" s="27" t="s">
        <v>249</v>
      </c>
      <c r="B25" s="69"/>
      <c r="C25" s="69"/>
      <c r="D25" s="69"/>
      <c r="E25" s="69"/>
      <c r="F25" s="70"/>
      <c r="G25" s="70"/>
    </row>
    <row r="26" spans="1:9" x14ac:dyDescent="0.3">
      <c r="A26" s="21" t="s">
        <v>141</v>
      </c>
      <c r="B26" s="26">
        <f>B16+B17+B22</f>
        <v>1658408.8900000001</v>
      </c>
      <c r="C26" s="26">
        <f>C16+C17+C22</f>
        <v>1920881</v>
      </c>
      <c r="D26" s="26">
        <f>D16+D17+D22</f>
        <v>1920881</v>
      </c>
      <c r="E26" s="26">
        <f>E16+E17+E22</f>
        <v>2101422.48</v>
      </c>
      <c r="F26" s="38">
        <f>IFERROR(E26/B26*100,"-")</f>
        <v>126.71317023632211</v>
      </c>
      <c r="G26" s="38">
        <f>IFERROR(E26/D26*100,"-")</f>
        <v>109.39888936378672</v>
      </c>
      <c r="I26" s="20"/>
    </row>
    <row r="27" spans="1:9" x14ac:dyDescent="0.3">
      <c r="A27" s="21" t="s">
        <v>137</v>
      </c>
      <c r="B27" s="26">
        <f>B18+B19+B23</f>
        <v>1656049.05</v>
      </c>
      <c r="C27" s="26">
        <f>C18+C19+C23</f>
        <v>1946330</v>
      </c>
      <c r="D27" s="26">
        <f>D18+D19+D23</f>
        <v>1946330</v>
      </c>
      <c r="E27" s="26">
        <f>E18+E19+E23</f>
        <v>2104580.4699999997</v>
      </c>
      <c r="F27" s="38">
        <f t="shared" ref="F27" si="8">IFERROR(E27/B27*100,"-")</f>
        <v>127.08442844733372</v>
      </c>
      <c r="G27" s="38">
        <f t="shared" ref="G27" si="9">IFERROR(E27/D27*100,"-")</f>
        <v>108.13071113326104</v>
      </c>
      <c r="I27" s="20"/>
    </row>
    <row r="28" spans="1:9" x14ac:dyDescent="0.3">
      <c r="A28" s="66" t="s">
        <v>138</v>
      </c>
      <c r="B28" s="67">
        <f>B26-B27</f>
        <v>2359.8400000000838</v>
      </c>
      <c r="C28" s="67">
        <f t="shared" ref="C28:E28" si="10">C26-C27</f>
        <v>-25449</v>
      </c>
      <c r="D28" s="67">
        <f t="shared" si="10"/>
        <v>-25449</v>
      </c>
      <c r="E28" s="67">
        <f t="shared" si="10"/>
        <v>-3157.9899999997579</v>
      </c>
      <c r="F28" s="68"/>
      <c r="G28" s="68"/>
      <c r="I28" s="20"/>
    </row>
    <row r="29" spans="1:9" ht="3.75" customHeight="1" x14ac:dyDescent="0.3">
      <c r="A29" s="21"/>
      <c r="B29" s="22"/>
      <c r="C29" s="22"/>
      <c r="D29" s="22"/>
      <c r="E29" s="22"/>
      <c r="F29" s="36"/>
      <c r="G29" s="36"/>
    </row>
    <row r="30" spans="1:9" x14ac:dyDescent="0.3">
      <c r="A30" s="23" t="s">
        <v>135</v>
      </c>
      <c r="B30" s="24">
        <v>0</v>
      </c>
      <c r="C30" s="24"/>
      <c r="D30" s="24"/>
      <c r="E30" s="24">
        <v>0</v>
      </c>
      <c r="F30" s="37"/>
      <c r="G30" s="37"/>
      <c r="I30" s="20"/>
    </row>
    <row r="31" spans="1:9" x14ac:dyDescent="0.3">
      <c r="A31" s="23" t="s">
        <v>136</v>
      </c>
      <c r="B31" s="91">
        <v>25449.38</v>
      </c>
      <c r="C31" s="24"/>
      <c r="D31" s="24"/>
      <c r="E31" s="91">
        <v>24399.71</v>
      </c>
      <c r="F31" s="37"/>
      <c r="G31" s="37"/>
      <c r="I31" s="20"/>
    </row>
    <row r="32" spans="1:9" ht="1.5" customHeight="1" x14ac:dyDescent="0.3">
      <c r="A32" s="21"/>
      <c r="B32" s="25"/>
      <c r="C32" s="25"/>
      <c r="D32" s="22"/>
      <c r="E32" s="22"/>
      <c r="F32" s="36"/>
      <c r="G32" s="36"/>
    </row>
    <row r="33" spans="1:9" x14ac:dyDescent="0.3">
      <c r="A33" s="71" t="s">
        <v>142</v>
      </c>
      <c r="B33" s="72"/>
      <c r="C33" s="72"/>
      <c r="D33" s="73"/>
      <c r="E33" s="73"/>
      <c r="F33" s="74"/>
      <c r="G33" s="74"/>
    </row>
    <row r="34" spans="1:9" x14ac:dyDescent="0.3">
      <c r="A34" s="21" t="s">
        <v>219</v>
      </c>
      <c r="B34" s="22">
        <v>25449.38</v>
      </c>
      <c r="C34" s="22">
        <v>0</v>
      </c>
      <c r="D34" s="22">
        <v>0</v>
      </c>
      <c r="E34" s="22">
        <v>24399.71</v>
      </c>
      <c r="F34" s="36"/>
      <c r="G34" s="36"/>
      <c r="I34" s="20"/>
    </row>
    <row r="35" spans="1:9" x14ac:dyDescent="0.3">
      <c r="A35" s="21" t="s">
        <v>220</v>
      </c>
      <c r="B35" s="22">
        <v>0</v>
      </c>
      <c r="C35" s="22">
        <v>0</v>
      </c>
      <c r="D35" s="22">
        <v>0</v>
      </c>
      <c r="E35" s="22">
        <v>0</v>
      </c>
      <c r="F35" s="36"/>
      <c r="G35" s="36"/>
      <c r="I35" s="20"/>
    </row>
    <row r="36" spans="1:9" ht="18" customHeight="1" x14ac:dyDescent="0.3">
      <c r="A36" s="66" t="s">
        <v>155</v>
      </c>
      <c r="B36" s="67">
        <v>25197.86</v>
      </c>
      <c r="C36" s="67">
        <f>C34+C35</f>
        <v>0</v>
      </c>
      <c r="D36" s="67">
        <f>D34+D35</f>
        <v>0</v>
      </c>
      <c r="E36" s="67">
        <v>24399.71</v>
      </c>
      <c r="F36" s="68"/>
      <c r="G36" s="68"/>
      <c r="I36" s="20"/>
    </row>
    <row r="37" spans="1:9" ht="9" customHeight="1" x14ac:dyDescent="0.3"/>
    <row r="38" spans="1:9" x14ac:dyDescent="0.3">
      <c r="A38" s="75" t="s">
        <v>138</v>
      </c>
      <c r="B38" s="76">
        <f>B28+B36</f>
        <v>27557.700000000084</v>
      </c>
      <c r="C38" s="76">
        <v>-25449</v>
      </c>
      <c r="D38" s="76">
        <f>D28+D36</f>
        <v>-25449</v>
      </c>
      <c r="E38" s="76">
        <f>E28+E36</f>
        <v>21241.720000000241</v>
      </c>
      <c r="F38" s="77"/>
      <c r="G38" s="77"/>
      <c r="I38" s="20"/>
    </row>
    <row r="39" spans="1:9" ht="29.4" customHeight="1" x14ac:dyDescent="0.3">
      <c r="A39" s="186" t="s">
        <v>248</v>
      </c>
      <c r="B39" s="186"/>
      <c r="C39" s="186"/>
      <c r="D39" s="186"/>
      <c r="E39" s="186"/>
      <c r="F39" s="186"/>
      <c r="G39" s="186"/>
    </row>
    <row r="40" spans="1:9" x14ac:dyDescent="0.3">
      <c r="I40" s="20"/>
    </row>
    <row r="42" spans="1:9" x14ac:dyDescent="0.3">
      <c r="E42" s="20"/>
    </row>
    <row r="43" spans="1:9" x14ac:dyDescent="0.3">
      <c r="E43" s="20"/>
    </row>
    <row r="44" spans="1:9" x14ac:dyDescent="0.3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3" priority="3">
      <formula>LEN(TRIM(B30))=0</formula>
    </cfRule>
  </conditionalFormatting>
  <conditionalFormatting sqref="B34:E35">
    <cfRule type="containsBlanks" dxfId="122" priority="1">
      <formula>LEN(TRIM(B34))=0</formula>
    </cfRule>
  </conditionalFormatting>
  <conditionalFormatting sqref="E30:E31">
    <cfRule type="containsBlanks" dxfId="121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9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8"/>
  <sheetViews>
    <sheetView showGridLines="0" zoomScaleNormal="100" workbookViewId="0">
      <selection activeCell="A106" sqref="A106"/>
    </sheetView>
  </sheetViews>
  <sheetFormatPr defaultColWidth="9.109375" defaultRowHeight="13.2" x14ac:dyDescent="0.25"/>
  <cols>
    <col min="1" max="1" width="87.109375" style="1" bestFit="1" customWidth="1"/>
    <col min="2" max="2" width="14.6640625" style="1" bestFit="1" customWidth="1"/>
    <col min="3" max="3" width="15.109375" style="1" bestFit="1" customWidth="1"/>
    <col min="4" max="4" width="15.6640625" style="1" bestFit="1" customWidth="1"/>
    <col min="5" max="5" width="14.6640625" style="1" bestFit="1" customWidth="1"/>
    <col min="6" max="6" width="10.109375" style="1" bestFit="1" customWidth="1"/>
    <col min="7" max="7" width="8.5546875" style="10" bestFit="1" customWidth="1"/>
    <col min="8" max="16384" width="9.109375" style="1"/>
  </cols>
  <sheetData>
    <row r="1" spans="1:13" s="3" customFormat="1" ht="15.6" x14ac:dyDescent="0.3">
      <c r="A1" s="192" t="s">
        <v>116</v>
      </c>
      <c r="B1" s="192"/>
      <c r="C1" s="192"/>
      <c r="D1" s="192"/>
      <c r="E1" s="192"/>
      <c r="F1" s="192"/>
      <c r="G1" s="192"/>
    </row>
    <row r="2" spans="1:13" s="3" customFormat="1" ht="7.5" customHeight="1" x14ac:dyDescent="0.3">
      <c r="A2" s="2"/>
      <c r="B2" s="2"/>
      <c r="C2" s="2"/>
      <c r="D2" s="2"/>
      <c r="E2" s="2"/>
      <c r="F2" s="2"/>
      <c r="G2" s="8"/>
    </row>
    <row r="3" spans="1:13" s="3" customFormat="1" ht="15.6" x14ac:dyDescent="0.3">
      <c r="A3" s="193" t="s">
        <v>292</v>
      </c>
      <c r="B3" s="193"/>
      <c r="C3" s="193"/>
      <c r="D3" s="193"/>
      <c r="E3" s="193"/>
      <c r="F3" s="193"/>
      <c r="G3" s="193"/>
    </row>
    <row r="4" spans="1:13" s="3" customFormat="1" ht="6.75" customHeight="1" x14ac:dyDescent="0.3">
      <c r="G4" s="9"/>
    </row>
    <row r="5" spans="1:13" s="3" customFormat="1" ht="15.6" x14ac:dyDescent="0.3">
      <c r="A5" s="124" t="s">
        <v>0</v>
      </c>
      <c r="G5" s="9"/>
    </row>
    <row r="6" spans="1:13" s="3" customFormat="1" ht="11.25" customHeight="1" x14ac:dyDescent="0.3">
      <c r="A6" s="55"/>
      <c r="G6" s="9"/>
    </row>
    <row r="7" spans="1:13" s="118" customFormat="1" ht="15.6" x14ac:dyDescent="0.3">
      <c r="A7" s="194" t="s">
        <v>263</v>
      </c>
      <c r="B7" s="194"/>
      <c r="C7" s="194"/>
      <c r="D7" s="194"/>
      <c r="E7" s="194"/>
      <c r="F7" s="194"/>
      <c r="G7" s="194"/>
    </row>
    <row r="8" spans="1:13" ht="6.75" customHeight="1" x14ac:dyDescent="0.25">
      <c r="A8" s="43"/>
      <c r="B8" s="43"/>
      <c r="C8" s="43"/>
      <c r="D8" s="43"/>
      <c r="E8" s="43"/>
      <c r="F8" s="43"/>
      <c r="G8" s="44"/>
    </row>
    <row r="9" spans="1:13" ht="39.6" x14ac:dyDescent="0.25">
      <c r="A9" s="54" t="s">
        <v>113</v>
      </c>
      <c r="B9" s="29" t="s">
        <v>270</v>
      </c>
      <c r="C9" s="29" t="s">
        <v>301</v>
      </c>
      <c r="D9" s="29" t="s">
        <v>288</v>
      </c>
      <c r="E9" s="29" t="s">
        <v>289</v>
      </c>
      <c r="F9" s="35" t="s">
        <v>189</v>
      </c>
      <c r="G9" s="35" t="s">
        <v>190</v>
      </c>
    </row>
    <row r="10" spans="1:13" s="4" customFormat="1" ht="10.199999999999999" x14ac:dyDescent="0.2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 t="s">
        <v>114</v>
      </c>
      <c r="G10" s="53" t="s">
        <v>115</v>
      </c>
    </row>
    <row r="11" spans="1:13" ht="15.6" x14ac:dyDescent="0.3">
      <c r="A11" s="7" t="s">
        <v>1</v>
      </c>
      <c r="B11" s="102">
        <f>B12+B35+B42+B46+B54+B63</f>
        <v>1658220.12</v>
      </c>
      <c r="C11" s="102">
        <f t="shared" ref="C11:E11" si="0">C12+C35+C42+C46+C54+C63</f>
        <v>1920471</v>
      </c>
      <c r="D11" s="102">
        <f t="shared" si="0"/>
        <v>1920471</v>
      </c>
      <c r="E11" s="102">
        <f t="shared" si="0"/>
        <v>2101282.3099999996</v>
      </c>
      <c r="F11" s="108">
        <f>IFERROR(E11/B11*100,"-")</f>
        <v>126.71914208832537</v>
      </c>
      <c r="G11" s="108">
        <f>IFERROR(E11/D11*100,"-")</f>
        <v>109.41494612519531</v>
      </c>
      <c r="H11" s="80"/>
      <c r="I11" s="96" t="s">
        <v>260</v>
      </c>
      <c r="J11" s="97"/>
      <c r="K11" s="97"/>
      <c r="L11" s="97"/>
      <c r="M11" s="97"/>
    </row>
    <row r="12" spans="1:13" ht="15.6" x14ac:dyDescent="0.3">
      <c r="A12" s="50" t="s">
        <v>2</v>
      </c>
      <c r="B12" s="103">
        <v>1383593.29</v>
      </c>
      <c r="C12" s="103">
        <v>1638405</v>
      </c>
      <c r="D12" s="103">
        <v>1638405</v>
      </c>
      <c r="E12" s="103">
        <v>1783767.23</v>
      </c>
      <c r="F12" s="109">
        <f t="shared" ref="F12:F75" si="1">IFERROR(E12/B12*100,"-")</f>
        <v>128.92280143972076</v>
      </c>
      <c r="G12" s="109">
        <f t="shared" ref="G12:G75" si="2">IFERROR(E12/D12*100,"-")</f>
        <v>108.8721793451558</v>
      </c>
      <c r="H12" s="80"/>
      <c r="I12" s="96" t="s">
        <v>261</v>
      </c>
      <c r="J12" s="97"/>
      <c r="K12" s="97"/>
      <c r="L12" s="97"/>
      <c r="M12" s="97"/>
    </row>
    <row r="13" spans="1:13" ht="13.8" x14ac:dyDescent="0.3">
      <c r="A13" s="47" t="s">
        <v>3</v>
      </c>
      <c r="B13" s="103"/>
      <c r="C13" s="103"/>
      <c r="D13" s="103"/>
      <c r="E13" s="103"/>
      <c r="F13" s="109" t="str">
        <f t="shared" si="1"/>
        <v>-</v>
      </c>
      <c r="G13" s="109" t="str">
        <f t="shared" si="2"/>
        <v>-</v>
      </c>
      <c r="H13" s="80"/>
      <c r="I13" s="98" t="s">
        <v>262</v>
      </c>
    </row>
    <row r="14" spans="1:13" x14ac:dyDescent="0.25">
      <c r="A14" s="48" t="s">
        <v>4</v>
      </c>
      <c r="B14" s="22">
        <v>0</v>
      </c>
      <c r="C14" s="104"/>
      <c r="D14" s="104"/>
      <c r="E14" s="22">
        <v>0</v>
      </c>
      <c r="F14" s="110" t="str">
        <f t="shared" si="1"/>
        <v>-</v>
      </c>
      <c r="G14" s="109" t="str">
        <f t="shared" si="2"/>
        <v>-</v>
      </c>
      <c r="H14" s="80"/>
    </row>
    <row r="15" spans="1:13" x14ac:dyDescent="0.25">
      <c r="A15" s="47" t="s">
        <v>5</v>
      </c>
      <c r="B15" s="103"/>
      <c r="C15" s="103"/>
      <c r="D15" s="103"/>
      <c r="E15" s="103"/>
      <c r="F15" s="109" t="str">
        <f t="shared" si="1"/>
        <v>-</v>
      </c>
      <c r="G15" s="109" t="str">
        <f t="shared" si="2"/>
        <v>-</v>
      </c>
      <c r="H15" s="80"/>
    </row>
    <row r="16" spans="1:13" x14ac:dyDescent="0.25">
      <c r="A16" s="48" t="s">
        <v>6</v>
      </c>
      <c r="B16" s="22">
        <v>0</v>
      </c>
      <c r="C16" s="104"/>
      <c r="D16" s="104"/>
      <c r="E16" s="22">
        <v>0</v>
      </c>
      <c r="F16" s="110" t="str">
        <f t="shared" si="1"/>
        <v>-</v>
      </c>
      <c r="G16" s="109" t="str">
        <f t="shared" si="2"/>
        <v>-</v>
      </c>
      <c r="H16" s="80"/>
    </row>
    <row r="17" spans="1:8" x14ac:dyDescent="0.25">
      <c r="A17" s="48" t="s">
        <v>205</v>
      </c>
      <c r="B17" s="22">
        <v>0</v>
      </c>
      <c r="C17" s="104"/>
      <c r="D17" s="104"/>
      <c r="E17" s="22">
        <v>0</v>
      </c>
      <c r="F17" s="110" t="str">
        <f t="shared" si="1"/>
        <v>-</v>
      </c>
      <c r="G17" s="109" t="str">
        <f t="shared" si="2"/>
        <v>-</v>
      </c>
      <c r="H17" s="80"/>
    </row>
    <row r="18" spans="1:8" x14ac:dyDescent="0.25">
      <c r="A18" s="48" t="s">
        <v>197</v>
      </c>
      <c r="B18" s="22">
        <v>0</v>
      </c>
      <c r="C18" s="104"/>
      <c r="D18" s="104"/>
      <c r="E18" s="22">
        <v>0</v>
      </c>
      <c r="F18" s="110" t="str">
        <f t="shared" si="1"/>
        <v>-</v>
      </c>
      <c r="G18" s="109" t="str">
        <f t="shared" si="2"/>
        <v>-</v>
      </c>
      <c r="H18" s="80"/>
    </row>
    <row r="19" spans="1:8" x14ac:dyDescent="0.25">
      <c r="A19" s="48" t="s">
        <v>198</v>
      </c>
      <c r="B19" s="22">
        <v>0</v>
      </c>
      <c r="C19" s="104"/>
      <c r="D19" s="104"/>
      <c r="E19" s="22">
        <v>0</v>
      </c>
      <c r="F19" s="110" t="str">
        <f t="shared" si="1"/>
        <v>-</v>
      </c>
      <c r="G19" s="109" t="str">
        <f t="shared" si="2"/>
        <v>-</v>
      </c>
      <c r="H19" s="80"/>
    </row>
    <row r="20" spans="1:8" x14ac:dyDescent="0.25">
      <c r="A20" s="47" t="s">
        <v>221</v>
      </c>
      <c r="B20" s="103"/>
      <c r="C20" s="103"/>
      <c r="D20" s="103"/>
      <c r="E20" s="103"/>
      <c r="F20" s="109" t="str">
        <f t="shared" si="1"/>
        <v>-</v>
      </c>
      <c r="G20" s="109" t="str">
        <f t="shared" si="2"/>
        <v>-</v>
      </c>
      <c r="H20" s="80"/>
    </row>
    <row r="21" spans="1:8" x14ac:dyDescent="0.25">
      <c r="A21" s="48" t="s">
        <v>222</v>
      </c>
      <c r="B21" s="22">
        <v>0</v>
      </c>
      <c r="C21" s="104"/>
      <c r="D21" s="104"/>
      <c r="E21" s="22">
        <v>0</v>
      </c>
      <c r="F21" s="110" t="str">
        <f t="shared" si="1"/>
        <v>-</v>
      </c>
      <c r="G21" s="109" t="str">
        <f t="shared" si="2"/>
        <v>-</v>
      </c>
      <c r="H21" s="80"/>
    </row>
    <row r="22" spans="1:8" x14ac:dyDescent="0.25">
      <c r="A22" s="48" t="s">
        <v>223</v>
      </c>
      <c r="B22" s="22">
        <v>0</v>
      </c>
      <c r="C22" s="104"/>
      <c r="D22" s="104"/>
      <c r="E22" s="22">
        <v>0</v>
      </c>
      <c r="F22" s="110" t="str">
        <f t="shared" si="1"/>
        <v>-</v>
      </c>
      <c r="G22" s="109" t="str">
        <f t="shared" si="2"/>
        <v>-</v>
      </c>
      <c r="H22" s="80"/>
    </row>
    <row r="23" spans="1:8" x14ac:dyDescent="0.25">
      <c r="A23" s="47" t="s">
        <v>224</v>
      </c>
      <c r="B23" s="103">
        <v>1364354.96</v>
      </c>
      <c r="C23" s="103"/>
      <c r="D23" s="103"/>
      <c r="E23" s="103">
        <v>1781593.99</v>
      </c>
      <c r="F23" s="109">
        <f t="shared" si="1"/>
        <v>130.58141335888135</v>
      </c>
      <c r="G23" s="109" t="str">
        <f t="shared" si="2"/>
        <v>-</v>
      </c>
      <c r="H23" s="80"/>
    </row>
    <row r="24" spans="1:8" x14ac:dyDescent="0.25">
      <c r="A24" s="48" t="s">
        <v>225</v>
      </c>
      <c r="B24" s="104">
        <v>1364354.96</v>
      </c>
      <c r="C24" s="104"/>
      <c r="D24" s="104"/>
      <c r="E24" s="104">
        <v>1780930.99</v>
      </c>
      <c r="F24" s="110">
        <f t="shared" si="1"/>
        <v>130.53281896670057</v>
      </c>
      <c r="G24" s="109" t="str">
        <f t="shared" si="2"/>
        <v>-</v>
      </c>
      <c r="H24" s="80"/>
    </row>
    <row r="25" spans="1:8" x14ac:dyDescent="0.25">
      <c r="A25" s="48" t="s">
        <v>226</v>
      </c>
      <c r="B25" s="22">
        <v>0</v>
      </c>
      <c r="C25" s="104"/>
      <c r="D25" s="104"/>
      <c r="E25" s="22">
        <v>663</v>
      </c>
      <c r="F25" s="110" t="str">
        <f t="shared" si="1"/>
        <v>-</v>
      </c>
      <c r="G25" s="109" t="str">
        <f t="shared" si="2"/>
        <v>-</v>
      </c>
      <c r="H25" s="80"/>
    </row>
    <row r="26" spans="1:8" x14ac:dyDescent="0.25">
      <c r="A26" s="47" t="s">
        <v>7</v>
      </c>
      <c r="B26" s="103">
        <v>18575.330000000002</v>
      </c>
      <c r="C26" s="103"/>
      <c r="D26" s="103"/>
      <c r="E26" s="103">
        <v>2173.2399999999998</v>
      </c>
      <c r="F26" s="109">
        <f t="shared" si="1"/>
        <v>11.69960372171046</v>
      </c>
      <c r="G26" s="109" t="str">
        <f t="shared" si="2"/>
        <v>-</v>
      </c>
      <c r="H26" s="80"/>
    </row>
    <row r="27" spans="1:8" x14ac:dyDescent="0.25">
      <c r="A27" s="48" t="s">
        <v>8</v>
      </c>
      <c r="B27" s="104">
        <v>18575.330000000002</v>
      </c>
      <c r="C27" s="104"/>
      <c r="D27" s="104"/>
      <c r="E27" s="104">
        <v>2173.2399999999998</v>
      </c>
      <c r="F27" s="110">
        <f t="shared" si="1"/>
        <v>11.69960372171046</v>
      </c>
      <c r="G27" s="109" t="str">
        <f>IFERROR(E27/#REF!*100,"-")</f>
        <v>-</v>
      </c>
      <c r="H27" s="80"/>
    </row>
    <row r="28" spans="1:8" x14ac:dyDescent="0.25">
      <c r="A28" s="48" t="s">
        <v>143</v>
      </c>
      <c r="B28" s="22">
        <v>0</v>
      </c>
      <c r="C28" s="104"/>
      <c r="D28" s="126"/>
      <c r="E28" s="22">
        <v>0</v>
      </c>
      <c r="F28" s="110" t="str">
        <f t="shared" si="1"/>
        <v>-</v>
      </c>
      <c r="G28" s="109" t="str">
        <f>IFERROR(E28/D27*100,"-")</f>
        <v>-</v>
      </c>
      <c r="H28" s="80"/>
    </row>
    <row r="29" spans="1:8" x14ac:dyDescent="0.25">
      <c r="A29" s="47" t="s">
        <v>254</v>
      </c>
      <c r="B29" s="103">
        <f>B30+B31+B32+B33</f>
        <v>0</v>
      </c>
      <c r="C29" s="103"/>
      <c r="D29" s="103"/>
      <c r="E29" s="103">
        <f t="shared" ref="E29" si="3">E30+E31+E32+E33</f>
        <v>0</v>
      </c>
      <c r="F29" s="110" t="str">
        <f t="shared" si="1"/>
        <v>-</v>
      </c>
      <c r="G29" s="109" t="str">
        <f t="shared" si="2"/>
        <v>-</v>
      </c>
      <c r="H29" s="80"/>
    </row>
    <row r="30" spans="1:8" x14ac:dyDescent="0.25">
      <c r="A30" s="48" t="s">
        <v>255</v>
      </c>
      <c r="B30" s="22">
        <v>0</v>
      </c>
      <c r="C30" s="104"/>
      <c r="D30" s="104"/>
      <c r="E30" s="22">
        <v>0</v>
      </c>
      <c r="F30" s="110" t="str">
        <f t="shared" si="1"/>
        <v>-</v>
      </c>
      <c r="G30" s="109" t="str">
        <f t="shared" si="2"/>
        <v>-</v>
      </c>
      <c r="H30" s="80"/>
    </row>
    <row r="31" spans="1:8" x14ac:dyDescent="0.25">
      <c r="A31" s="48" t="s">
        <v>256</v>
      </c>
      <c r="B31" s="22">
        <v>0</v>
      </c>
      <c r="C31" s="104"/>
      <c r="D31" s="104"/>
      <c r="E31" s="22">
        <v>0</v>
      </c>
      <c r="F31" s="110" t="str">
        <f t="shared" si="1"/>
        <v>-</v>
      </c>
      <c r="G31" s="109" t="str">
        <f t="shared" si="2"/>
        <v>-</v>
      </c>
      <c r="H31" s="80"/>
    </row>
    <row r="32" spans="1:8" x14ac:dyDescent="0.25">
      <c r="A32" s="48" t="s">
        <v>257</v>
      </c>
      <c r="B32" s="22">
        <v>0</v>
      </c>
      <c r="C32" s="104"/>
      <c r="D32" s="104"/>
      <c r="E32" s="104">
        <v>0</v>
      </c>
      <c r="F32" s="110" t="str">
        <f t="shared" si="1"/>
        <v>-</v>
      </c>
      <c r="G32" s="109" t="str">
        <f t="shared" si="2"/>
        <v>-</v>
      </c>
      <c r="H32" s="80"/>
    </row>
    <row r="33" spans="1:8" x14ac:dyDescent="0.25">
      <c r="A33" s="48" t="s">
        <v>258</v>
      </c>
      <c r="B33" s="22">
        <v>0</v>
      </c>
      <c r="C33" s="104"/>
      <c r="D33" s="104"/>
      <c r="E33" s="22">
        <v>0</v>
      </c>
      <c r="F33" s="110" t="str">
        <f t="shared" si="1"/>
        <v>-</v>
      </c>
      <c r="G33" s="109" t="str">
        <f t="shared" si="2"/>
        <v>-</v>
      </c>
      <c r="H33" s="80"/>
    </row>
    <row r="34" spans="1:8" ht="7.5" customHeight="1" x14ac:dyDescent="0.25">
      <c r="A34" s="48"/>
      <c r="B34" s="104"/>
      <c r="C34" s="104"/>
      <c r="D34" s="104"/>
      <c r="E34" s="104"/>
      <c r="F34" s="110"/>
      <c r="G34" s="109"/>
      <c r="H34" s="80"/>
    </row>
    <row r="35" spans="1:8" x14ac:dyDescent="0.25">
      <c r="A35" s="50" t="s">
        <v>9</v>
      </c>
      <c r="B35" s="103">
        <f>B36</f>
        <v>714.79</v>
      </c>
      <c r="C35" s="103">
        <v>720</v>
      </c>
      <c r="D35" s="103">
        <v>720</v>
      </c>
      <c r="E35" s="103">
        <v>776.43</v>
      </c>
      <c r="F35" s="109">
        <f t="shared" si="1"/>
        <v>108.62351180066874</v>
      </c>
      <c r="G35" s="109">
        <f t="shared" si="2"/>
        <v>107.83749999999999</v>
      </c>
      <c r="H35" s="80"/>
    </row>
    <row r="36" spans="1:8" x14ac:dyDescent="0.25">
      <c r="A36" s="47" t="s">
        <v>10</v>
      </c>
      <c r="B36" s="103">
        <f>SUM(B37:B40)</f>
        <v>714.79</v>
      </c>
      <c r="C36" s="103">
        <v>720</v>
      </c>
      <c r="D36" s="103">
        <v>720</v>
      </c>
      <c r="E36" s="103">
        <f t="shared" ref="E36" si="4">SUM(E37:E40)</f>
        <v>776.43</v>
      </c>
      <c r="F36" s="109">
        <f t="shared" si="1"/>
        <v>108.62351180066874</v>
      </c>
      <c r="G36" s="109">
        <f t="shared" si="2"/>
        <v>107.83749999999999</v>
      </c>
      <c r="H36" s="80"/>
    </row>
    <row r="37" spans="1:8" x14ac:dyDescent="0.25">
      <c r="A37" s="48" t="s">
        <v>11</v>
      </c>
      <c r="B37" s="104">
        <v>697.11</v>
      </c>
      <c r="C37" s="104"/>
      <c r="D37" s="104"/>
      <c r="E37" s="104">
        <v>776.43</v>
      </c>
      <c r="F37" s="110">
        <f t="shared" si="1"/>
        <v>111.37840512974996</v>
      </c>
      <c r="G37" s="109" t="str">
        <f t="shared" si="2"/>
        <v>-</v>
      </c>
      <c r="H37" s="80"/>
    </row>
    <row r="38" spans="1:8" x14ac:dyDescent="0.25">
      <c r="A38" s="48" t="s">
        <v>12</v>
      </c>
      <c r="B38" s="22">
        <v>17.68</v>
      </c>
      <c r="C38" s="104"/>
      <c r="D38" s="104"/>
      <c r="E38" s="22">
        <v>0</v>
      </c>
      <c r="F38" s="110">
        <f t="shared" si="1"/>
        <v>0</v>
      </c>
      <c r="G38" s="109" t="str">
        <f t="shared" si="2"/>
        <v>-</v>
      </c>
      <c r="H38" s="80"/>
    </row>
    <row r="39" spans="1:8" x14ac:dyDescent="0.25">
      <c r="A39" s="48" t="s">
        <v>227</v>
      </c>
      <c r="B39" s="22">
        <v>0</v>
      </c>
      <c r="C39" s="104"/>
      <c r="D39" s="104"/>
      <c r="E39" s="22">
        <v>0</v>
      </c>
      <c r="F39" s="110" t="str">
        <f t="shared" si="1"/>
        <v>-</v>
      </c>
      <c r="G39" s="109" t="str">
        <f t="shared" si="2"/>
        <v>-</v>
      </c>
      <c r="H39" s="80"/>
    </row>
    <row r="40" spans="1:8" x14ac:dyDescent="0.25">
      <c r="A40" s="48" t="s">
        <v>199</v>
      </c>
      <c r="B40" s="22">
        <v>0</v>
      </c>
      <c r="C40" s="104"/>
      <c r="D40" s="104"/>
      <c r="E40" s="22">
        <v>0</v>
      </c>
      <c r="F40" s="110" t="str">
        <f t="shared" si="1"/>
        <v>-</v>
      </c>
      <c r="G40" s="109" t="str">
        <f t="shared" si="2"/>
        <v>-</v>
      </c>
      <c r="H40" s="80"/>
    </row>
    <row r="41" spans="1:8" ht="7.5" customHeight="1" x14ac:dyDescent="0.25">
      <c r="A41" s="48"/>
      <c r="B41" s="104"/>
      <c r="C41" s="104"/>
      <c r="D41" s="104"/>
      <c r="E41" s="104"/>
      <c r="F41" s="110"/>
      <c r="G41" s="109"/>
      <c r="H41" s="80"/>
    </row>
    <row r="42" spans="1:8" x14ac:dyDescent="0.25">
      <c r="A42" s="50" t="s">
        <v>13</v>
      </c>
      <c r="B42" s="103">
        <f>B43</f>
        <v>32575.5</v>
      </c>
      <c r="C42" s="103">
        <v>17500</v>
      </c>
      <c r="D42" s="103">
        <v>17500</v>
      </c>
      <c r="E42" s="103">
        <f t="shared" ref="E42:E43" si="5">E43</f>
        <v>38733.449999999997</v>
      </c>
      <c r="F42" s="109">
        <f t="shared" si="1"/>
        <v>118.9036238891191</v>
      </c>
      <c r="G42" s="109">
        <f t="shared" si="2"/>
        <v>221.33399999999997</v>
      </c>
      <c r="H42" s="80"/>
    </row>
    <row r="43" spans="1:8" x14ac:dyDescent="0.25">
      <c r="A43" s="47" t="s">
        <v>14</v>
      </c>
      <c r="B43" s="103">
        <f>B44</f>
        <v>32575.5</v>
      </c>
      <c r="C43" s="103">
        <v>17500</v>
      </c>
      <c r="D43" s="103">
        <v>17500</v>
      </c>
      <c r="E43" s="103">
        <f t="shared" si="5"/>
        <v>38733.449999999997</v>
      </c>
      <c r="F43" s="109">
        <f t="shared" si="1"/>
        <v>118.9036238891191</v>
      </c>
      <c r="G43" s="109">
        <f t="shared" si="2"/>
        <v>221.33399999999997</v>
      </c>
      <c r="H43" s="80"/>
    </row>
    <row r="44" spans="1:8" x14ac:dyDescent="0.25">
      <c r="A44" s="48" t="s">
        <v>15</v>
      </c>
      <c r="B44" s="104">
        <v>32575.5</v>
      </c>
      <c r="C44" s="104"/>
      <c r="D44" s="104"/>
      <c r="E44" s="104">
        <v>38733.449999999997</v>
      </c>
      <c r="F44" s="110">
        <f t="shared" si="1"/>
        <v>118.9036238891191</v>
      </c>
      <c r="G44" s="109" t="str">
        <f t="shared" si="2"/>
        <v>-</v>
      </c>
      <c r="H44" s="80"/>
    </row>
    <row r="45" spans="1:8" ht="7.5" customHeight="1" x14ac:dyDescent="0.25">
      <c r="A45" s="48"/>
      <c r="B45" s="104"/>
      <c r="C45" s="104"/>
      <c r="D45" s="104"/>
      <c r="E45" s="104"/>
      <c r="F45" s="110"/>
      <c r="G45" s="109"/>
      <c r="H45" s="80"/>
    </row>
    <row r="46" spans="1:8" ht="26.4" x14ac:dyDescent="0.25">
      <c r="A46" s="50" t="s">
        <v>206</v>
      </c>
      <c r="B46" s="103">
        <f>B47+B50</f>
        <v>57703.49</v>
      </c>
      <c r="C46" s="103">
        <v>40000</v>
      </c>
      <c r="D46" s="103">
        <v>40000</v>
      </c>
      <c r="E46" s="103">
        <v>24058.18</v>
      </c>
      <c r="F46" s="109">
        <f t="shared" si="1"/>
        <v>41.692764163831342</v>
      </c>
      <c r="G46" s="109">
        <f t="shared" si="2"/>
        <v>60.145449999999997</v>
      </c>
      <c r="H46" s="80"/>
    </row>
    <row r="47" spans="1:8" x14ac:dyDescent="0.25">
      <c r="A47" s="47" t="s">
        <v>16</v>
      </c>
      <c r="B47" s="103">
        <f>B48+B49</f>
        <v>29822.899999999998</v>
      </c>
      <c r="C47" s="103"/>
      <c r="D47" s="103"/>
      <c r="E47" s="103">
        <v>23188.68</v>
      </c>
      <c r="F47" s="109">
        <f t="shared" si="1"/>
        <v>77.754611389234455</v>
      </c>
      <c r="G47" s="109" t="str">
        <f t="shared" si="2"/>
        <v>-</v>
      </c>
      <c r="H47" s="80"/>
    </row>
    <row r="48" spans="1:8" x14ac:dyDescent="0.25">
      <c r="A48" s="48" t="s">
        <v>228</v>
      </c>
      <c r="B48" s="22">
        <v>604.71</v>
      </c>
      <c r="C48" s="103"/>
      <c r="D48" s="103"/>
      <c r="E48" s="22">
        <v>34.29</v>
      </c>
      <c r="F48" s="109">
        <f t="shared" si="1"/>
        <v>5.6704866795654114</v>
      </c>
      <c r="G48" s="109" t="str">
        <f t="shared" si="2"/>
        <v>-</v>
      </c>
      <c r="H48" s="80"/>
    </row>
    <row r="49" spans="1:8" x14ac:dyDescent="0.25">
      <c r="A49" s="48" t="s">
        <v>17</v>
      </c>
      <c r="B49" s="22">
        <v>29218.19</v>
      </c>
      <c r="C49" s="104"/>
      <c r="D49" s="104"/>
      <c r="E49" s="104">
        <v>23154.39</v>
      </c>
      <c r="F49" s="110">
        <f t="shared" si="1"/>
        <v>79.246489943422233</v>
      </c>
      <c r="G49" s="109" t="str">
        <f t="shared" si="2"/>
        <v>-</v>
      </c>
      <c r="H49" s="80"/>
    </row>
    <row r="50" spans="1:8" ht="26.4" x14ac:dyDescent="0.25">
      <c r="A50" s="47" t="s">
        <v>207</v>
      </c>
      <c r="B50" s="103">
        <f>B51+B52</f>
        <v>27880.59</v>
      </c>
      <c r="C50" s="103"/>
      <c r="D50" s="103"/>
      <c r="E50" s="103">
        <v>869.5</v>
      </c>
      <c r="F50" s="109">
        <f t="shared" si="1"/>
        <v>3.1186571015893136</v>
      </c>
      <c r="G50" s="109" t="str">
        <f t="shared" si="2"/>
        <v>-</v>
      </c>
      <c r="H50" s="80"/>
    </row>
    <row r="51" spans="1:8" x14ac:dyDescent="0.25">
      <c r="A51" s="48" t="s">
        <v>192</v>
      </c>
      <c r="B51" s="104">
        <v>27262</v>
      </c>
      <c r="C51" s="104"/>
      <c r="D51" s="104"/>
      <c r="E51" s="22">
        <v>869.5</v>
      </c>
      <c r="F51" s="110">
        <f t="shared" si="1"/>
        <v>3.1894211723277825</v>
      </c>
      <c r="G51" s="109" t="str">
        <f t="shared" si="2"/>
        <v>-</v>
      </c>
      <c r="H51" s="80"/>
    </row>
    <row r="52" spans="1:8" x14ac:dyDescent="0.25">
      <c r="A52" s="48" t="s">
        <v>208</v>
      </c>
      <c r="B52" s="22">
        <v>618.59</v>
      </c>
      <c r="C52" s="104"/>
      <c r="D52" s="104"/>
      <c r="E52" s="22">
        <v>0</v>
      </c>
      <c r="F52" s="110">
        <f t="shared" si="1"/>
        <v>0</v>
      </c>
      <c r="G52" s="109" t="str">
        <f t="shared" si="2"/>
        <v>-</v>
      </c>
      <c r="H52" s="80"/>
    </row>
    <row r="53" spans="1:8" x14ac:dyDescent="0.25">
      <c r="A53" s="48"/>
      <c r="B53" s="104"/>
      <c r="C53" s="104"/>
      <c r="D53" s="104"/>
      <c r="E53" s="104"/>
      <c r="F53" s="110"/>
      <c r="G53" s="109"/>
      <c r="H53" s="80"/>
    </row>
    <row r="54" spans="1:8" x14ac:dyDescent="0.25">
      <c r="A54" s="50" t="s">
        <v>229</v>
      </c>
      <c r="B54" s="105">
        <f>B55+B60</f>
        <v>183633.05</v>
      </c>
      <c r="C54" s="103">
        <v>223846</v>
      </c>
      <c r="D54" s="103">
        <v>223846</v>
      </c>
      <c r="E54" s="105">
        <f t="shared" ref="E54" si="6">E55+E60</f>
        <v>253947.02</v>
      </c>
      <c r="F54" s="109">
        <f t="shared" si="1"/>
        <v>138.29047657815408</v>
      </c>
      <c r="G54" s="109">
        <f t="shared" si="2"/>
        <v>113.44720030735415</v>
      </c>
      <c r="H54" s="80"/>
    </row>
    <row r="55" spans="1:8" x14ac:dyDescent="0.25">
      <c r="A55" s="47" t="s">
        <v>250</v>
      </c>
      <c r="B55" s="103">
        <f>B56+B57+B58</f>
        <v>183633.05</v>
      </c>
      <c r="C55" s="103"/>
      <c r="D55" s="103"/>
      <c r="E55" s="103">
        <f t="shared" ref="E55" si="7">E56+E57+E58</f>
        <v>253947.02</v>
      </c>
      <c r="F55" s="109">
        <f t="shared" si="1"/>
        <v>138.29047657815408</v>
      </c>
      <c r="G55" s="109" t="str">
        <f t="shared" si="2"/>
        <v>-</v>
      </c>
      <c r="H55" s="80"/>
    </row>
    <row r="56" spans="1:8" x14ac:dyDescent="0.25">
      <c r="A56" s="48" t="s">
        <v>251</v>
      </c>
      <c r="B56" s="104">
        <v>183633.05</v>
      </c>
      <c r="C56" s="103"/>
      <c r="D56" s="103"/>
      <c r="E56" s="104">
        <v>253947.02</v>
      </c>
      <c r="F56" s="110">
        <f t="shared" si="1"/>
        <v>138.29047657815408</v>
      </c>
      <c r="G56" s="109" t="str">
        <f t="shared" si="2"/>
        <v>-</v>
      </c>
      <c r="H56" s="80"/>
    </row>
    <row r="57" spans="1:8" x14ac:dyDescent="0.25">
      <c r="A57" s="48" t="s">
        <v>252</v>
      </c>
      <c r="B57" s="22">
        <v>0</v>
      </c>
      <c r="C57" s="103"/>
      <c r="D57" s="103"/>
      <c r="E57" s="22">
        <v>0</v>
      </c>
      <c r="F57" s="110" t="str">
        <f t="shared" si="1"/>
        <v>-</v>
      </c>
      <c r="G57" s="109" t="str">
        <f t="shared" si="2"/>
        <v>-</v>
      </c>
      <c r="H57" s="80"/>
    </row>
    <row r="58" spans="1:8" x14ac:dyDescent="0.25">
      <c r="A58" s="48" t="s">
        <v>253</v>
      </c>
      <c r="B58" s="22">
        <v>0</v>
      </c>
      <c r="C58" s="103"/>
      <c r="D58" s="103"/>
      <c r="E58" s="22">
        <v>0</v>
      </c>
      <c r="F58" s="110" t="str">
        <f t="shared" si="1"/>
        <v>-</v>
      </c>
      <c r="G58" s="109" t="str">
        <f t="shared" si="2"/>
        <v>-</v>
      </c>
      <c r="H58" s="80"/>
    </row>
    <row r="59" spans="1:8" x14ac:dyDescent="0.25">
      <c r="A59" s="48"/>
      <c r="B59" s="103"/>
      <c r="C59" s="103"/>
      <c r="D59" s="103"/>
      <c r="E59" s="103"/>
      <c r="F59" s="110"/>
      <c r="G59" s="109"/>
      <c r="H59" s="80"/>
    </row>
    <row r="60" spans="1:8" x14ac:dyDescent="0.25">
      <c r="A60" s="47" t="s">
        <v>230</v>
      </c>
      <c r="B60" s="103">
        <f>B61</f>
        <v>0</v>
      </c>
      <c r="C60" s="103"/>
      <c r="D60" s="103"/>
      <c r="E60" s="103">
        <f t="shared" ref="E60" si="8">E61</f>
        <v>0</v>
      </c>
      <c r="F60" s="110" t="str">
        <f t="shared" si="1"/>
        <v>-</v>
      </c>
      <c r="G60" s="109" t="str">
        <f t="shared" si="2"/>
        <v>-</v>
      </c>
      <c r="H60" s="80"/>
    </row>
    <row r="61" spans="1:8" x14ac:dyDescent="0.25">
      <c r="A61" s="48" t="s">
        <v>231</v>
      </c>
      <c r="B61" s="22">
        <v>0</v>
      </c>
      <c r="C61" s="104"/>
      <c r="D61" s="104"/>
      <c r="E61" s="22">
        <v>0</v>
      </c>
      <c r="F61" s="110" t="str">
        <f t="shared" si="1"/>
        <v>-</v>
      </c>
      <c r="G61" s="109" t="str">
        <f t="shared" si="2"/>
        <v>-</v>
      </c>
      <c r="H61" s="80"/>
    </row>
    <row r="62" spans="1:8" x14ac:dyDescent="0.25">
      <c r="A62" s="48"/>
      <c r="B62" s="104"/>
      <c r="C62" s="104"/>
      <c r="D62" s="104"/>
      <c r="E62" s="104"/>
      <c r="F62" s="110"/>
      <c r="G62" s="109"/>
      <c r="H62" s="80"/>
    </row>
    <row r="63" spans="1:8" x14ac:dyDescent="0.25">
      <c r="A63" s="50" t="s">
        <v>209</v>
      </c>
      <c r="B63" s="103">
        <f>B64</f>
        <v>0</v>
      </c>
      <c r="C63" s="99">
        <v>0</v>
      </c>
      <c r="D63" s="99">
        <v>0</v>
      </c>
      <c r="E63" s="103">
        <f t="shared" ref="E63:E64" si="9">E64</f>
        <v>0</v>
      </c>
      <c r="F63" s="109" t="str">
        <f t="shared" si="1"/>
        <v>-</v>
      </c>
      <c r="G63" s="109" t="str">
        <f t="shared" si="2"/>
        <v>-</v>
      </c>
      <c r="H63" s="80"/>
    </row>
    <row r="64" spans="1:8" x14ac:dyDescent="0.25">
      <c r="A64" s="47" t="s">
        <v>232</v>
      </c>
      <c r="B64" s="103">
        <f>B65</f>
        <v>0</v>
      </c>
      <c r="C64" s="103"/>
      <c r="D64" s="103"/>
      <c r="E64" s="103">
        <f t="shared" si="9"/>
        <v>0</v>
      </c>
      <c r="F64" s="109" t="str">
        <f t="shared" si="1"/>
        <v>-</v>
      </c>
      <c r="G64" s="109" t="str">
        <f t="shared" si="2"/>
        <v>-</v>
      </c>
      <c r="H64" s="80"/>
    </row>
    <row r="65" spans="1:8" x14ac:dyDescent="0.25">
      <c r="A65" s="48" t="s">
        <v>233</v>
      </c>
      <c r="B65" s="22">
        <v>0</v>
      </c>
      <c r="C65" s="104"/>
      <c r="D65" s="104"/>
      <c r="E65" s="22">
        <v>0</v>
      </c>
      <c r="F65" s="110" t="str">
        <f t="shared" si="1"/>
        <v>-</v>
      </c>
      <c r="G65" s="109" t="str">
        <f t="shared" si="2"/>
        <v>-</v>
      </c>
      <c r="H65" s="80"/>
    </row>
    <row r="66" spans="1:8" x14ac:dyDescent="0.25">
      <c r="A66" s="48"/>
      <c r="B66" s="104"/>
      <c r="C66" s="104"/>
      <c r="D66" s="104"/>
      <c r="E66" s="104"/>
      <c r="F66" s="110"/>
      <c r="G66" s="109"/>
      <c r="H66" s="80"/>
    </row>
    <row r="67" spans="1:8" x14ac:dyDescent="0.25">
      <c r="A67" s="48"/>
      <c r="B67" s="104"/>
      <c r="C67" s="104"/>
      <c r="D67" s="104"/>
      <c r="E67" s="104"/>
      <c r="F67" s="110"/>
      <c r="G67" s="109"/>
      <c r="H67" s="80"/>
    </row>
    <row r="68" spans="1:8" x14ac:dyDescent="0.25">
      <c r="A68" s="48"/>
      <c r="B68" s="104"/>
      <c r="C68" s="104"/>
      <c r="D68" s="104"/>
      <c r="E68" s="104"/>
      <c r="F68" s="110"/>
      <c r="G68" s="109"/>
      <c r="H68" s="80"/>
    </row>
    <row r="69" spans="1:8" x14ac:dyDescent="0.25">
      <c r="A69" s="7" t="s">
        <v>18</v>
      </c>
      <c r="B69" s="102">
        <f>B70</f>
        <v>188.77</v>
      </c>
      <c r="C69" s="102">
        <v>410</v>
      </c>
      <c r="D69" s="102">
        <v>410</v>
      </c>
      <c r="E69" s="102">
        <f t="shared" ref="E69:E71" si="10">E70</f>
        <v>140.16999999999999</v>
      </c>
      <c r="F69" s="108">
        <f t="shared" si="1"/>
        <v>74.254383641468451</v>
      </c>
      <c r="G69" s="108">
        <f t="shared" si="2"/>
        <v>34.18780487804878</v>
      </c>
      <c r="H69" s="80"/>
    </row>
    <row r="70" spans="1:8" x14ac:dyDescent="0.25">
      <c r="A70" s="50" t="s">
        <v>200</v>
      </c>
      <c r="B70" s="103">
        <f>B71</f>
        <v>188.77</v>
      </c>
      <c r="C70" s="103">
        <v>410</v>
      </c>
      <c r="D70" s="103">
        <v>410</v>
      </c>
      <c r="E70" s="103">
        <f t="shared" si="10"/>
        <v>140.16999999999999</v>
      </c>
      <c r="F70" s="109">
        <f t="shared" si="1"/>
        <v>74.254383641468451</v>
      </c>
      <c r="G70" s="109">
        <f t="shared" si="2"/>
        <v>34.18780487804878</v>
      </c>
      <c r="H70" s="80"/>
    </row>
    <row r="71" spans="1:8" x14ac:dyDescent="0.25">
      <c r="A71" s="47" t="s">
        <v>234</v>
      </c>
      <c r="B71" s="103">
        <f>B72</f>
        <v>188.77</v>
      </c>
      <c r="C71" s="103"/>
      <c r="D71" s="103"/>
      <c r="E71" s="103">
        <f t="shared" si="10"/>
        <v>140.16999999999999</v>
      </c>
      <c r="F71" s="109">
        <f t="shared" si="1"/>
        <v>74.254383641468451</v>
      </c>
      <c r="G71" s="109" t="str">
        <f t="shared" si="2"/>
        <v>-</v>
      </c>
      <c r="H71" s="80"/>
    </row>
    <row r="72" spans="1:8" x14ac:dyDescent="0.25">
      <c r="A72" s="48" t="s">
        <v>235</v>
      </c>
      <c r="B72" s="22">
        <v>188.77</v>
      </c>
      <c r="C72" s="103"/>
      <c r="D72" s="103"/>
      <c r="E72" s="22">
        <v>140.16999999999999</v>
      </c>
      <c r="F72" s="109">
        <f t="shared" si="1"/>
        <v>74.254383641468451</v>
      </c>
      <c r="G72" s="109" t="str">
        <f t="shared" si="2"/>
        <v>-</v>
      </c>
      <c r="H72" s="80"/>
    </row>
    <row r="73" spans="1:8" x14ac:dyDescent="0.25">
      <c r="A73" s="47" t="s">
        <v>201</v>
      </c>
      <c r="B73" s="103">
        <f>SUM(B74:B76)</f>
        <v>0</v>
      </c>
      <c r="C73" s="103"/>
      <c r="D73" s="103"/>
      <c r="E73" s="103">
        <f t="shared" ref="E73" si="11">SUM(E74:E76)</f>
        <v>0</v>
      </c>
      <c r="F73" s="109" t="str">
        <f t="shared" si="1"/>
        <v>-</v>
      </c>
      <c r="G73" s="109" t="str">
        <f t="shared" si="2"/>
        <v>-</v>
      </c>
      <c r="H73" s="80"/>
    </row>
    <row r="74" spans="1:8" x14ac:dyDescent="0.25">
      <c r="A74" s="48" t="s">
        <v>202</v>
      </c>
      <c r="B74" s="22">
        <v>0</v>
      </c>
      <c r="C74" s="104"/>
      <c r="D74" s="104"/>
      <c r="E74" s="22">
        <v>0</v>
      </c>
      <c r="F74" s="110" t="str">
        <f t="shared" si="1"/>
        <v>-</v>
      </c>
      <c r="G74" s="109" t="str">
        <f t="shared" si="2"/>
        <v>-</v>
      </c>
      <c r="H74" s="80"/>
    </row>
    <row r="75" spans="1:8" x14ac:dyDescent="0.25">
      <c r="A75" s="48" t="s">
        <v>203</v>
      </c>
      <c r="B75" s="22">
        <v>0</v>
      </c>
      <c r="C75" s="104"/>
      <c r="D75" s="104"/>
      <c r="E75" s="22">
        <v>0</v>
      </c>
      <c r="F75" s="110" t="str">
        <f t="shared" si="1"/>
        <v>-</v>
      </c>
      <c r="G75" s="109" t="str">
        <f t="shared" si="2"/>
        <v>-</v>
      </c>
      <c r="H75" s="80"/>
    </row>
    <row r="76" spans="1:8" x14ac:dyDescent="0.25">
      <c r="A76" s="48" t="s">
        <v>236</v>
      </c>
      <c r="B76" s="22">
        <v>0</v>
      </c>
      <c r="C76" s="104"/>
      <c r="D76" s="104"/>
      <c r="E76" s="22">
        <v>0</v>
      </c>
      <c r="F76" s="110" t="str">
        <f t="shared" ref="F76:F81" si="12">IFERROR(E76/B76*100,"-")</f>
        <v>-</v>
      </c>
      <c r="G76" s="109" t="str">
        <f t="shared" ref="G76:G81" si="13">IFERROR(E76/D76*100,"-")</f>
        <v>-</v>
      </c>
      <c r="H76" s="80"/>
    </row>
    <row r="77" spans="1:8" x14ac:dyDescent="0.25">
      <c r="A77" s="47" t="s">
        <v>237</v>
      </c>
      <c r="B77" s="103">
        <v>0</v>
      </c>
      <c r="C77" s="103"/>
      <c r="D77" s="103"/>
      <c r="E77" s="103">
        <f t="shared" ref="E77" si="14">E78</f>
        <v>0</v>
      </c>
      <c r="F77" s="110" t="str">
        <f t="shared" si="12"/>
        <v>-</v>
      </c>
      <c r="G77" s="109" t="str">
        <f t="shared" si="13"/>
        <v>-</v>
      </c>
      <c r="H77" s="80"/>
    </row>
    <row r="78" spans="1:8" x14ac:dyDescent="0.25">
      <c r="A78" s="48" t="s">
        <v>238</v>
      </c>
      <c r="B78" s="22">
        <v>0</v>
      </c>
      <c r="C78" s="104"/>
      <c r="D78" s="104"/>
      <c r="E78" s="22">
        <v>0</v>
      </c>
      <c r="F78" s="110" t="str">
        <f t="shared" si="12"/>
        <v>-</v>
      </c>
      <c r="G78" s="109" t="str">
        <f t="shared" si="13"/>
        <v>-</v>
      </c>
      <c r="H78" s="80"/>
    </row>
    <row r="79" spans="1:8" x14ac:dyDescent="0.25">
      <c r="A79" s="48"/>
      <c r="B79" s="104"/>
      <c r="C79" s="104"/>
      <c r="D79" s="104"/>
      <c r="E79" s="104"/>
      <c r="F79" s="110"/>
      <c r="G79" s="109"/>
      <c r="H79" s="80"/>
    </row>
    <row r="80" spans="1:8" x14ac:dyDescent="0.25">
      <c r="A80" s="48"/>
      <c r="B80" s="104"/>
      <c r="C80" s="104"/>
      <c r="D80" s="104"/>
      <c r="E80" s="104"/>
      <c r="F80" s="110"/>
      <c r="G80" s="110"/>
      <c r="H80" s="80"/>
    </row>
    <row r="81" spans="1:8" x14ac:dyDescent="0.25">
      <c r="A81" s="56" t="s">
        <v>19</v>
      </c>
      <c r="B81" s="106">
        <f>B11+B69</f>
        <v>1658408.8900000001</v>
      </c>
      <c r="C81" s="106">
        <f t="shared" ref="C81:E81" si="15">C11+C69</f>
        <v>1920881</v>
      </c>
      <c r="D81" s="106">
        <f t="shared" si="15"/>
        <v>1920881</v>
      </c>
      <c r="E81" s="106">
        <f t="shared" si="15"/>
        <v>2101422.4799999995</v>
      </c>
      <c r="F81" s="92">
        <f t="shared" si="12"/>
        <v>126.71317023632207</v>
      </c>
      <c r="G81" s="92">
        <f t="shared" si="13"/>
        <v>109.39888936378669</v>
      </c>
      <c r="H81" s="80"/>
    </row>
    <row r="82" spans="1:8" x14ac:dyDescent="0.25">
      <c r="A82" s="50"/>
      <c r="B82" s="107"/>
      <c r="C82" s="107"/>
      <c r="D82" s="107"/>
      <c r="E82" s="107"/>
      <c r="F82" s="111"/>
      <c r="G82" s="112"/>
      <c r="H82" s="80"/>
    </row>
    <row r="83" spans="1:8" x14ac:dyDescent="0.25">
      <c r="A83" s="50"/>
      <c r="B83" s="107"/>
      <c r="C83" s="107"/>
      <c r="D83" s="107"/>
      <c r="E83" s="107"/>
      <c r="F83" s="111"/>
      <c r="G83" s="112"/>
      <c r="H83" s="80"/>
    </row>
    <row r="84" spans="1:8" x14ac:dyDescent="0.25">
      <c r="A84" s="50"/>
      <c r="B84" s="107"/>
      <c r="C84" s="107"/>
      <c r="D84" s="107"/>
      <c r="E84" s="107"/>
      <c r="F84" s="111"/>
      <c r="G84" s="112"/>
      <c r="H84" s="80"/>
    </row>
    <row r="85" spans="1:8" x14ac:dyDescent="0.25">
      <c r="A85" s="50"/>
      <c r="B85" s="107"/>
      <c r="C85" s="107"/>
      <c r="D85" s="107"/>
      <c r="E85" s="107"/>
      <c r="F85" s="111"/>
      <c r="G85" s="112"/>
      <c r="H85" s="80"/>
    </row>
    <row r="86" spans="1:8" x14ac:dyDescent="0.25">
      <c r="A86" s="50"/>
      <c r="B86" s="107"/>
      <c r="C86" s="107"/>
      <c r="D86" s="107"/>
      <c r="E86" s="107"/>
      <c r="F86" s="111"/>
      <c r="G86" s="112"/>
      <c r="H86" s="80"/>
    </row>
    <row r="87" spans="1:8" x14ac:dyDescent="0.25">
      <c r="A87" s="50"/>
      <c r="B87" s="107"/>
      <c r="C87" s="107"/>
      <c r="D87" s="107"/>
      <c r="E87" s="107"/>
      <c r="F87" s="111"/>
      <c r="G87" s="112"/>
      <c r="H87" s="80"/>
    </row>
    <row r="88" spans="1:8" x14ac:dyDescent="0.25">
      <c r="A88" s="50"/>
      <c r="B88" s="107"/>
      <c r="C88" s="107"/>
      <c r="D88" s="107"/>
      <c r="E88" s="107"/>
      <c r="F88" s="111"/>
      <c r="G88" s="112"/>
      <c r="H88" s="80"/>
    </row>
    <row r="89" spans="1:8" x14ac:dyDescent="0.25">
      <c r="A89" s="50"/>
      <c r="B89" s="107"/>
      <c r="C89" s="107"/>
      <c r="D89" s="107"/>
      <c r="E89" s="107"/>
      <c r="F89" s="111"/>
      <c r="G89" s="112"/>
      <c r="H89" s="80"/>
    </row>
    <row r="90" spans="1:8" x14ac:dyDescent="0.25">
      <c r="A90" s="50"/>
      <c r="B90" s="107"/>
      <c r="C90" s="107"/>
      <c r="D90" s="107"/>
      <c r="E90" s="107"/>
      <c r="F90" s="111"/>
      <c r="G90" s="112"/>
      <c r="H90" s="80"/>
    </row>
    <row r="91" spans="1:8" x14ac:dyDescent="0.25">
      <c r="A91" s="50"/>
      <c r="B91" s="107"/>
      <c r="C91" s="107"/>
      <c r="D91" s="107"/>
      <c r="E91" s="107"/>
      <c r="F91" s="111"/>
      <c r="G91" s="112"/>
      <c r="H91" s="80"/>
    </row>
    <row r="92" spans="1:8" x14ac:dyDescent="0.25">
      <c r="A92" s="50"/>
      <c r="B92" s="107"/>
      <c r="C92" s="107"/>
      <c r="D92" s="107"/>
      <c r="E92" s="107"/>
      <c r="F92" s="111"/>
      <c r="G92" s="112"/>
      <c r="H92" s="80"/>
    </row>
    <row r="93" spans="1:8" x14ac:dyDescent="0.25">
      <c r="A93" s="50"/>
      <c r="B93" s="107"/>
      <c r="C93" s="107"/>
      <c r="D93" s="107"/>
      <c r="E93" s="107"/>
      <c r="F93" s="111"/>
      <c r="G93" s="112"/>
      <c r="H93" s="80"/>
    </row>
    <row r="94" spans="1:8" x14ac:dyDescent="0.25">
      <c r="A94" s="50"/>
      <c r="B94" s="107"/>
      <c r="C94" s="107"/>
      <c r="D94" s="107"/>
      <c r="E94" s="107"/>
      <c r="F94" s="111"/>
      <c r="G94" s="112"/>
      <c r="H94" s="80"/>
    </row>
    <row r="95" spans="1:8" x14ac:dyDescent="0.25">
      <c r="A95" s="50"/>
      <c r="B95" s="107"/>
      <c r="C95" s="107"/>
      <c r="D95" s="107"/>
      <c r="E95" s="107"/>
      <c r="F95" s="111"/>
      <c r="G95" s="112"/>
      <c r="H95" s="80"/>
    </row>
    <row r="96" spans="1:8" x14ac:dyDescent="0.25">
      <c r="A96" s="7" t="s">
        <v>20</v>
      </c>
      <c r="B96" s="102">
        <f>B97+B110+B144+B154+B158+B163</f>
        <v>1638768.9600000002</v>
      </c>
      <c r="C96" s="102">
        <f t="shared" ref="C96:D96" si="16">C97+C110+C144+C154+C158+C163</f>
        <v>1595233</v>
      </c>
      <c r="D96" s="102">
        <f t="shared" si="16"/>
        <v>1517957</v>
      </c>
      <c r="E96" s="102">
        <f>E97+E110+E144+E154+E158+E163+I114</f>
        <v>1995042.19</v>
      </c>
      <c r="F96" s="108">
        <f t="shared" ref="F96:F159" si="17">IFERROR(E96/B96*100,"-")</f>
        <v>121.74029644788975</v>
      </c>
      <c r="G96" s="108">
        <f t="shared" ref="G96:G159" si="18">IFERROR(E96/D96*100,"-")</f>
        <v>131.42942718403751</v>
      </c>
      <c r="H96" s="80"/>
    </row>
    <row r="97" spans="1:8" s="5" customFormat="1" x14ac:dyDescent="0.25">
      <c r="A97" s="50" t="s">
        <v>21</v>
      </c>
      <c r="B97" s="103">
        <f>B98+B103+B105</f>
        <v>1364238.78</v>
      </c>
      <c r="C97" s="103">
        <v>1334429</v>
      </c>
      <c r="D97" s="103">
        <v>1324567</v>
      </c>
      <c r="E97" s="103">
        <f>E98+E103+E105</f>
        <v>1767851.74</v>
      </c>
      <c r="F97" s="109">
        <f t="shared" si="17"/>
        <v>129.58521381425618</v>
      </c>
      <c r="G97" s="109">
        <f t="shared" si="18"/>
        <v>133.46638863870231</v>
      </c>
      <c r="H97" s="80"/>
    </row>
    <row r="98" spans="1:8" s="5" customFormat="1" x14ac:dyDescent="0.25">
      <c r="A98" s="47" t="s">
        <v>22</v>
      </c>
      <c r="B98" s="103">
        <f>SUM(B99:B102)</f>
        <v>1131063.73</v>
      </c>
      <c r="C98" s="103"/>
      <c r="D98" s="103"/>
      <c r="E98" s="103">
        <f t="shared" ref="E98" si="19">SUM(E99:E102)</f>
        <v>1469629.54</v>
      </c>
      <c r="F98" s="109">
        <f t="shared" si="17"/>
        <v>129.93339818261168</v>
      </c>
      <c r="G98" s="109" t="str">
        <f t="shared" si="18"/>
        <v>-</v>
      </c>
      <c r="H98" s="80"/>
    </row>
    <row r="99" spans="1:8" s="5" customFormat="1" x14ac:dyDescent="0.25">
      <c r="A99" s="48" t="s">
        <v>23</v>
      </c>
      <c r="B99" s="104">
        <v>1113954.68</v>
      </c>
      <c r="C99" s="104"/>
      <c r="D99" s="104"/>
      <c r="E99" s="104">
        <v>1407777.27</v>
      </c>
      <c r="F99" s="110">
        <f t="shared" si="17"/>
        <v>126.37652996798758</v>
      </c>
      <c r="G99" s="109" t="str">
        <f t="shared" si="18"/>
        <v>-</v>
      </c>
      <c r="H99" s="80"/>
    </row>
    <row r="100" spans="1:8" s="5" customFormat="1" x14ac:dyDescent="0.25">
      <c r="A100" s="48" t="s">
        <v>239</v>
      </c>
      <c r="B100" s="22">
        <v>17109.05</v>
      </c>
      <c r="C100" s="104"/>
      <c r="D100" s="104"/>
      <c r="E100" s="22">
        <v>61852.27</v>
      </c>
      <c r="F100" s="110">
        <f t="shared" si="17"/>
        <v>361.51785166330097</v>
      </c>
      <c r="G100" s="109" t="str">
        <f t="shared" si="18"/>
        <v>-</v>
      </c>
      <c r="H100" s="80"/>
    </row>
    <row r="101" spans="1:8" x14ac:dyDescent="0.25">
      <c r="A101" s="48" t="s">
        <v>144</v>
      </c>
      <c r="B101" s="104">
        <v>0</v>
      </c>
      <c r="C101" s="104"/>
      <c r="D101" s="104"/>
      <c r="E101" s="104">
        <v>0</v>
      </c>
      <c r="F101" s="110" t="str">
        <f t="shared" si="17"/>
        <v>-</v>
      </c>
      <c r="G101" s="109" t="str">
        <f t="shared" si="18"/>
        <v>-</v>
      </c>
      <c r="H101" s="80"/>
    </row>
    <row r="102" spans="1:8" x14ac:dyDescent="0.25">
      <c r="A102" s="48" t="s">
        <v>240</v>
      </c>
      <c r="B102" s="104">
        <v>0</v>
      </c>
      <c r="C102" s="104"/>
      <c r="D102" s="104"/>
      <c r="E102" s="104">
        <v>0</v>
      </c>
      <c r="F102" s="110" t="str">
        <f t="shared" si="17"/>
        <v>-</v>
      </c>
      <c r="G102" s="109" t="str">
        <f t="shared" si="18"/>
        <v>-</v>
      </c>
      <c r="H102" s="80"/>
    </row>
    <row r="103" spans="1:8" x14ac:dyDescent="0.25">
      <c r="A103" s="47" t="s">
        <v>24</v>
      </c>
      <c r="B103" s="103">
        <f>B104</f>
        <v>59708.07</v>
      </c>
      <c r="C103" s="103"/>
      <c r="D103" s="103"/>
      <c r="E103" s="103">
        <f t="shared" ref="E103" si="20">E104</f>
        <v>62743.98</v>
      </c>
      <c r="F103" s="109">
        <f t="shared" si="17"/>
        <v>105.08458906811089</v>
      </c>
      <c r="G103" s="109" t="str">
        <f t="shared" si="18"/>
        <v>-</v>
      </c>
      <c r="H103" s="80"/>
    </row>
    <row r="104" spans="1:8" x14ac:dyDescent="0.25">
      <c r="A104" s="48" t="s">
        <v>25</v>
      </c>
      <c r="B104" s="104">
        <v>59708.07</v>
      </c>
      <c r="C104" s="104"/>
      <c r="D104" s="104"/>
      <c r="E104" s="104">
        <v>62743.98</v>
      </c>
      <c r="F104" s="110">
        <f t="shared" si="17"/>
        <v>105.08458906811089</v>
      </c>
      <c r="G104" s="109" t="str">
        <f t="shared" si="18"/>
        <v>-</v>
      </c>
      <c r="H104" s="80"/>
    </row>
    <row r="105" spans="1:8" x14ac:dyDescent="0.25">
      <c r="A105" s="47" t="s">
        <v>26</v>
      </c>
      <c r="B105" s="103">
        <f>SUM(B106:B108)</f>
        <v>173466.98</v>
      </c>
      <c r="C105" s="103"/>
      <c r="D105" s="103"/>
      <c r="E105" s="103">
        <f t="shared" ref="E105" si="21">SUM(E106:E108)</f>
        <v>235478.22</v>
      </c>
      <c r="F105" s="109">
        <f t="shared" si="17"/>
        <v>135.74815218435234</v>
      </c>
      <c r="G105" s="109" t="str">
        <f t="shared" si="18"/>
        <v>-</v>
      </c>
      <c r="H105" s="80"/>
    </row>
    <row r="106" spans="1:8" x14ac:dyDescent="0.25">
      <c r="A106" s="48" t="s">
        <v>145</v>
      </c>
      <c r="B106" s="22">
        <v>0</v>
      </c>
      <c r="C106" s="104"/>
      <c r="D106" s="104"/>
      <c r="E106" s="22">
        <v>0</v>
      </c>
      <c r="F106" s="110" t="str">
        <f t="shared" si="17"/>
        <v>-</v>
      </c>
      <c r="G106" s="109" t="str">
        <f t="shared" si="18"/>
        <v>-</v>
      </c>
      <c r="H106" s="80"/>
    </row>
    <row r="107" spans="1:8" x14ac:dyDescent="0.25">
      <c r="A107" s="48" t="s">
        <v>27</v>
      </c>
      <c r="B107" s="104">
        <v>173466.98</v>
      </c>
      <c r="C107" s="104"/>
      <c r="D107" s="104"/>
      <c r="E107" s="104">
        <v>235478.22</v>
      </c>
      <c r="F107" s="110">
        <f t="shared" si="17"/>
        <v>135.74815218435234</v>
      </c>
      <c r="G107" s="109" t="str">
        <f t="shared" si="18"/>
        <v>-</v>
      </c>
      <c r="H107" s="80"/>
    </row>
    <row r="108" spans="1:8" x14ac:dyDescent="0.25">
      <c r="A108" s="48" t="s">
        <v>210</v>
      </c>
      <c r="B108" s="104">
        <v>0</v>
      </c>
      <c r="C108" s="104"/>
      <c r="D108" s="104"/>
      <c r="E108" s="104">
        <v>0</v>
      </c>
      <c r="F108" s="110" t="str">
        <f t="shared" si="17"/>
        <v>-</v>
      </c>
      <c r="G108" s="109" t="str">
        <f t="shared" si="18"/>
        <v>-</v>
      </c>
      <c r="H108" s="80"/>
    </row>
    <row r="109" spans="1:8" ht="5.25" customHeight="1" x14ac:dyDescent="0.25">
      <c r="A109" s="48"/>
      <c r="B109" s="104"/>
      <c r="C109" s="104"/>
      <c r="D109" s="104"/>
      <c r="E109" s="104"/>
      <c r="F109" s="110"/>
      <c r="G109" s="109"/>
      <c r="H109" s="80"/>
    </row>
    <row r="110" spans="1:8" x14ac:dyDescent="0.25">
      <c r="A110" s="50" t="s">
        <v>28</v>
      </c>
      <c r="B110" s="103">
        <f>B111+B116+B123+B133+B135</f>
        <v>271407.55</v>
      </c>
      <c r="C110" s="103">
        <v>254559</v>
      </c>
      <c r="D110" s="103">
        <v>184427</v>
      </c>
      <c r="E110" s="103">
        <f>E111+E116+E123+E133+E135</f>
        <v>223905.24000000002</v>
      </c>
      <c r="F110" s="109">
        <f t="shared" si="17"/>
        <v>82.497793447529375</v>
      </c>
      <c r="G110" s="109">
        <f t="shared" si="18"/>
        <v>121.40588959317238</v>
      </c>
      <c r="H110" s="80"/>
    </row>
    <row r="111" spans="1:8" x14ac:dyDescent="0.25">
      <c r="A111" s="47" t="s">
        <v>29</v>
      </c>
      <c r="B111" s="103">
        <f>SUM(B112:B115)</f>
        <v>66925.42</v>
      </c>
      <c r="C111" s="103"/>
      <c r="D111" s="103"/>
      <c r="E111" s="103">
        <f>SUM(E112:E115)</f>
        <v>63128.510000000009</v>
      </c>
      <c r="F111" s="109">
        <f t="shared" si="17"/>
        <v>94.326654954126568</v>
      </c>
      <c r="G111" s="109" t="str">
        <f t="shared" si="18"/>
        <v>-</v>
      </c>
      <c r="H111" s="80"/>
    </row>
    <row r="112" spans="1:8" x14ac:dyDescent="0.25">
      <c r="A112" s="48" t="s">
        <v>30</v>
      </c>
      <c r="B112" s="104">
        <v>22512.22</v>
      </c>
      <c r="C112" s="104"/>
      <c r="D112" s="104"/>
      <c r="E112" s="104">
        <v>20189.560000000001</v>
      </c>
      <c r="F112" s="110">
        <f t="shared" si="17"/>
        <v>89.682670123159781</v>
      </c>
      <c r="G112" s="109" t="str">
        <f t="shared" si="18"/>
        <v>-</v>
      </c>
      <c r="H112" s="80"/>
    </row>
    <row r="113" spans="1:8" x14ac:dyDescent="0.25">
      <c r="A113" s="48" t="s">
        <v>31</v>
      </c>
      <c r="B113" s="104">
        <v>42912.2</v>
      </c>
      <c r="C113" s="104"/>
      <c r="D113" s="104"/>
      <c r="E113" s="104">
        <v>42536.04</v>
      </c>
      <c r="F113" s="110">
        <f t="shared" si="17"/>
        <v>99.123419447150241</v>
      </c>
      <c r="G113" s="109" t="str">
        <f t="shared" si="18"/>
        <v>-</v>
      </c>
      <c r="H113" s="80"/>
    </row>
    <row r="114" spans="1:8" x14ac:dyDescent="0.25">
      <c r="A114" s="48" t="s">
        <v>32</v>
      </c>
      <c r="B114" s="104">
        <v>1401</v>
      </c>
      <c r="C114" s="104"/>
      <c r="D114" s="104"/>
      <c r="E114" s="104">
        <v>402.91</v>
      </c>
      <c r="F114" s="110">
        <f t="shared" si="17"/>
        <v>28.758743754461101</v>
      </c>
      <c r="G114" s="109" t="str">
        <f t="shared" si="18"/>
        <v>-</v>
      </c>
      <c r="H114" s="80"/>
    </row>
    <row r="115" spans="1:8" x14ac:dyDescent="0.25">
      <c r="A115" s="48" t="s">
        <v>33</v>
      </c>
      <c r="B115" s="104">
        <v>100</v>
      </c>
      <c r="C115" s="104"/>
      <c r="D115" s="104"/>
      <c r="E115" s="104">
        <v>0</v>
      </c>
      <c r="F115" s="110">
        <f t="shared" si="17"/>
        <v>0</v>
      </c>
      <c r="G115" s="109" t="str">
        <f t="shared" si="18"/>
        <v>-</v>
      </c>
      <c r="H115" s="80"/>
    </row>
    <row r="116" spans="1:8" x14ac:dyDescent="0.25">
      <c r="A116" s="47" t="s">
        <v>34</v>
      </c>
      <c r="B116" s="103">
        <f>SUM(B117:B122)</f>
        <v>60745.86</v>
      </c>
      <c r="C116" s="103"/>
      <c r="D116" s="103"/>
      <c r="E116" s="103">
        <f>SUM(E117:E122)</f>
        <v>59055.56</v>
      </c>
      <c r="F116" s="109">
        <f t="shared" si="17"/>
        <v>97.217423541291538</v>
      </c>
      <c r="G116" s="109" t="str">
        <f t="shared" si="18"/>
        <v>-</v>
      </c>
      <c r="H116" s="80"/>
    </row>
    <row r="117" spans="1:8" x14ac:dyDescent="0.25">
      <c r="A117" s="48" t="s">
        <v>35</v>
      </c>
      <c r="B117" s="104">
        <v>21197.17</v>
      </c>
      <c r="C117" s="104"/>
      <c r="D117" s="104"/>
      <c r="E117" s="104">
        <v>19792.2</v>
      </c>
      <c r="F117" s="110">
        <f t="shared" si="17"/>
        <v>93.371898229810881</v>
      </c>
      <c r="G117" s="109" t="str">
        <f t="shared" si="18"/>
        <v>-</v>
      </c>
      <c r="H117" s="80"/>
    </row>
    <row r="118" spans="1:8" x14ac:dyDescent="0.25">
      <c r="A118" s="48" t="s">
        <v>36</v>
      </c>
      <c r="B118" s="104">
        <v>6422.81</v>
      </c>
      <c r="C118" s="104"/>
      <c r="D118" s="104"/>
      <c r="E118" s="104">
        <v>11247.34</v>
      </c>
      <c r="F118" s="110">
        <f t="shared" si="17"/>
        <v>175.1155646827479</v>
      </c>
      <c r="G118" s="109" t="str">
        <f t="shared" si="18"/>
        <v>-</v>
      </c>
      <c r="H118" s="80"/>
    </row>
    <row r="119" spans="1:8" x14ac:dyDescent="0.25">
      <c r="A119" s="48" t="s">
        <v>37</v>
      </c>
      <c r="B119" s="104">
        <v>28312.35</v>
      </c>
      <c r="C119" s="104"/>
      <c r="D119" s="104"/>
      <c r="E119" s="104">
        <v>24328.3</v>
      </c>
      <c r="F119" s="110">
        <f t="shared" si="17"/>
        <v>85.928225668303753</v>
      </c>
      <c r="G119" s="109" t="str">
        <f t="shared" si="18"/>
        <v>-</v>
      </c>
      <c r="H119" s="80"/>
    </row>
    <row r="120" spans="1:8" x14ac:dyDescent="0.25">
      <c r="A120" s="48" t="s">
        <v>38</v>
      </c>
      <c r="B120" s="104">
        <v>847.46</v>
      </c>
      <c r="C120" s="104"/>
      <c r="D120" s="104"/>
      <c r="E120" s="104">
        <v>1091.8499999999999</v>
      </c>
      <c r="F120" s="110">
        <f t="shared" si="17"/>
        <v>128.83793925377006</v>
      </c>
      <c r="G120" s="109" t="str">
        <f t="shared" si="18"/>
        <v>-</v>
      </c>
      <c r="H120" s="80"/>
    </row>
    <row r="121" spans="1:8" x14ac:dyDescent="0.25">
      <c r="A121" s="48" t="s">
        <v>39</v>
      </c>
      <c r="B121" s="104">
        <v>3072.69</v>
      </c>
      <c r="C121" s="104"/>
      <c r="D121" s="104"/>
      <c r="E121" s="104">
        <v>731.46</v>
      </c>
      <c r="F121" s="110">
        <f t="shared" si="17"/>
        <v>23.805200003905373</v>
      </c>
      <c r="G121" s="109" t="str">
        <f t="shared" si="18"/>
        <v>-</v>
      </c>
      <c r="H121" s="80"/>
    </row>
    <row r="122" spans="1:8" x14ac:dyDescent="0.25">
      <c r="A122" s="48" t="s">
        <v>40</v>
      </c>
      <c r="B122" s="104">
        <v>893.38</v>
      </c>
      <c r="C122" s="104"/>
      <c r="D122" s="104"/>
      <c r="E122" s="104">
        <v>1864.41</v>
      </c>
      <c r="F122" s="110">
        <f t="shared" si="17"/>
        <v>208.69171013454522</v>
      </c>
      <c r="G122" s="109" t="str">
        <f t="shared" si="18"/>
        <v>-</v>
      </c>
      <c r="H122" s="80"/>
    </row>
    <row r="123" spans="1:8" x14ac:dyDescent="0.25">
      <c r="A123" s="47" t="s">
        <v>41</v>
      </c>
      <c r="B123" s="103">
        <f>SUM(B124:B132)</f>
        <v>76972.58</v>
      </c>
      <c r="C123" s="103"/>
      <c r="D123" s="103"/>
      <c r="E123" s="103">
        <f>SUM(E124:E132)</f>
        <v>67061.259999999995</v>
      </c>
      <c r="F123" s="109">
        <f t="shared" si="17"/>
        <v>87.123570497442074</v>
      </c>
      <c r="G123" s="109" t="str">
        <f t="shared" si="18"/>
        <v>-</v>
      </c>
      <c r="H123" s="80"/>
    </row>
    <row r="124" spans="1:8" x14ac:dyDescent="0.25">
      <c r="A124" s="48" t="s">
        <v>42</v>
      </c>
      <c r="B124" s="104">
        <v>10545.59</v>
      </c>
      <c r="C124" s="104"/>
      <c r="D124" s="104"/>
      <c r="E124" s="104">
        <v>3917.95</v>
      </c>
      <c r="F124" s="110">
        <f t="shared" si="17"/>
        <v>37.152496920513691</v>
      </c>
      <c r="G124" s="109" t="str">
        <f t="shared" si="18"/>
        <v>-</v>
      </c>
      <c r="H124" s="80"/>
    </row>
    <row r="125" spans="1:8" x14ac:dyDescent="0.25">
      <c r="A125" s="48" t="s">
        <v>43</v>
      </c>
      <c r="B125" s="104">
        <v>13131.17</v>
      </c>
      <c r="C125" s="104"/>
      <c r="D125" s="104"/>
      <c r="E125" s="104">
        <v>15044.91</v>
      </c>
      <c r="F125" s="110">
        <f t="shared" si="17"/>
        <v>114.57402501071876</v>
      </c>
      <c r="G125" s="109" t="str">
        <f t="shared" si="18"/>
        <v>-</v>
      </c>
      <c r="H125" s="80"/>
    </row>
    <row r="126" spans="1:8" x14ac:dyDescent="0.25">
      <c r="A126" s="48" t="s">
        <v>44</v>
      </c>
      <c r="B126" s="104">
        <v>4456.28</v>
      </c>
      <c r="C126" s="104"/>
      <c r="D126" s="104"/>
      <c r="E126" s="104">
        <v>2866.33</v>
      </c>
      <c r="F126" s="110">
        <f t="shared" si="17"/>
        <v>64.321137810011948</v>
      </c>
      <c r="G126" s="109" t="str">
        <f t="shared" si="18"/>
        <v>-</v>
      </c>
      <c r="H126" s="80"/>
    </row>
    <row r="127" spans="1:8" x14ac:dyDescent="0.25">
      <c r="A127" s="48" t="s">
        <v>45</v>
      </c>
      <c r="B127" s="104">
        <v>10522.37</v>
      </c>
      <c r="C127" s="104"/>
      <c r="D127" s="104"/>
      <c r="E127" s="104">
        <v>9209.8700000000008</v>
      </c>
      <c r="F127" s="110">
        <f t="shared" si="17"/>
        <v>87.526574336389999</v>
      </c>
      <c r="G127" s="109" t="str">
        <f t="shared" si="18"/>
        <v>-</v>
      </c>
      <c r="H127" s="80"/>
    </row>
    <row r="128" spans="1:8" x14ac:dyDescent="0.25">
      <c r="A128" s="48" t="s">
        <v>46</v>
      </c>
      <c r="B128" s="104">
        <v>0</v>
      </c>
      <c r="C128" s="104"/>
      <c r="D128" s="104"/>
      <c r="E128" s="104">
        <v>45</v>
      </c>
      <c r="F128" s="110" t="str">
        <f t="shared" si="17"/>
        <v>-</v>
      </c>
      <c r="G128" s="109" t="str">
        <f t="shared" si="18"/>
        <v>-</v>
      </c>
      <c r="H128" s="80"/>
    </row>
    <row r="129" spans="1:8" x14ac:dyDescent="0.25">
      <c r="A129" s="48" t="s">
        <v>47</v>
      </c>
      <c r="B129" s="104">
        <v>4545.67</v>
      </c>
      <c r="C129" s="104"/>
      <c r="D129" s="104"/>
      <c r="E129" s="104">
        <v>4170.03</v>
      </c>
      <c r="F129" s="110">
        <f t="shared" si="17"/>
        <v>91.736311698825475</v>
      </c>
      <c r="G129" s="109" t="str">
        <f t="shared" si="18"/>
        <v>-</v>
      </c>
      <c r="H129" s="80"/>
    </row>
    <row r="130" spans="1:8" x14ac:dyDescent="0.25">
      <c r="A130" s="48" t="s">
        <v>48</v>
      </c>
      <c r="B130" s="104">
        <v>14604.9</v>
      </c>
      <c r="C130" s="104"/>
      <c r="D130" s="104"/>
      <c r="E130" s="104">
        <v>8816.7800000000007</v>
      </c>
      <c r="F130" s="110">
        <f t="shared" si="17"/>
        <v>60.368643400502577</v>
      </c>
      <c r="G130" s="109" t="str">
        <f t="shared" si="18"/>
        <v>-</v>
      </c>
      <c r="H130" s="80"/>
    </row>
    <row r="131" spans="1:8" x14ac:dyDescent="0.25">
      <c r="A131" s="48" t="s">
        <v>49</v>
      </c>
      <c r="B131" s="104">
        <v>2730.77</v>
      </c>
      <c r="C131" s="104"/>
      <c r="D131" s="104"/>
      <c r="E131" s="104">
        <v>2902.45</v>
      </c>
      <c r="F131" s="110">
        <f t="shared" si="17"/>
        <v>106.28687146848689</v>
      </c>
      <c r="G131" s="109" t="str">
        <f t="shared" si="18"/>
        <v>-</v>
      </c>
      <c r="H131" s="80"/>
    </row>
    <row r="132" spans="1:8" x14ac:dyDescent="0.25">
      <c r="A132" s="48" t="s">
        <v>50</v>
      </c>
      <c r="B132" s="104">
        <v>16435.830000000002</v>
      </c>
      <c r="C132" s="104"/>
      <c r="D132" s="104"/>
      <c r="E132" s="104">
        <v>20087.939999999999</v>
      </c>
      <c r="F132" s="110">
        <f t="shared" si="17"/>
        <v>122.22041722261667</v>
      </c>
      <c r="G132" s="109" t="str">
        <f t="shared" si="18"/>
        <v>-</v>
      </c>
      <c r="H132" s="80"/>
    </row>
    <row r="133" spans="1:8" x14ac:dyDescent="0.25">
      <c r="A133" s="94" t="s">
        <v>51</v>
      </c>
      <c r="B133" s="103">
        <f>B134</f>
        <v>16.45</v>
      </c>
      <c r="C133" s="103"/>
      <c r="D133" s="103"/>
      <c r="E133" s="103">
        <f t="shared" ref="E133" si="22">E134</f>
        <v>5092.43</v>
      </c>
      <c r="F133" s="109">
        <f t="shared" si="17"/>
        <v>30957.021276595748</v>
      </c>
      <c r="G133" s="109" t="str">
        <f t="shared" si="18"/>
        <v>-</v>
      </c>
      <c r="H133" s="80"/>
    </row>
    <row r="134" spans="1:8" x14ac:dyDescent="0.25">
      <c r="A134" s="48" t="s">
        <v>52</v>
      </c>
      <c r="B134" s="22">
        <v>16.45</v>
      </c>
      <c r="C134" s="104"/>
      <c r="D134" s="104"/>
      <c r="E134" s="22">
        <v>5092.43</v>
      </c>
      <c r="F134" s="110">
        <f t="shared" si="17"/>
        <v>30957.021276595748</v>
      </c>
      <c r="G134" s="109" t="str">
        <f t="shared" si="18"/>
        <v>-</v>
      </c>
      <c r="H134" s="80"/>
    </row>
    <row r="135" spans="1:8" x14ac:dyDescent="0.25">
      <c r="A135" s="47" t="s">
        <v>53</v>
      </c>
      <c r="B135" s="103">
        <f>SUM(B136:B142)</f>
        <v>66747.240000000005</v>
      </c>
      <c r="C135" s="103"/>
      <c r="D135" s="103"/>
      <c r="E135" s="103">
        <f>SUM(E136:E142)</f>
        <v>29567.48</v>
      </c>
      <c r="F135" s="109">
        <f t="shared" si="17"/>
        <v>44.297681821750231</v>
      </c>
      <c r="G135" s="109" t="str">
        <f t="shared" si="18"/>
        <v>-</v>
      </c>
      <c r="H135" s="80"/>
    </row>
    <row r="136" spans="1:8" x14ac:dyDescent="0.25">
      <c r="A136" s="48" t="s">
        <v>54</v>
      </c>
      <c r="B136" s="22">
        <v>0</v>
      </c>
      <c r="C136" s="104"/>
      <c r="D136" s="104"/>
      <c r="E136" s="22">
        <v>0</v>
      </c>
      <c r="F136" s="110" t="str">
        <f t="shared" si="17"/>
        <v>-</v>
      </c>
      <c r="G136" s="109" t="str">
        <f t="shared" si="18"/>
        <v>-</v>
      </c>
      <c r="H136" s="80"/>
    </row>
    <row r="137" spans="1:8" x14ac:dyDescent="0.25">
      <c r="A137" s="48" t="s">
        <v>55</v>
      </c>
      <c r="B137" s="104">
        <v>1306.3399999999999</v>
      </c>
      <c r="C137" s="104"/>
      <c r="D137" s="104"/>
      <c r="E137" s="104">
        <v>1387.18</v>
      </c>
      <c r="F137" s="110">
        <f t="shared" si="17"/>
        <v>106.18828176431865</v>
      </c>
      <c r="G137" s="109" t="str">
        <f t="shared" si="18"/>
        <v>-</v>
      </c>
      <c r="H137" s="80"/>
    </row>
    <row r="138" spans="1:8" x14ac:dyDescent="0.25">
      <c r="A138" s="48" t="s">
        <v>56</v>
      </c>
      <c r="B138" s="104">
        <v>2673.08</v>
      </c>
      <c r="C138" s="104"/>
      <c r="D138" s="104"/>
      <c r="E138" s="104">
        <v>1096.28</v>
      </c>
      <c r="F138" s="110">
        <f t="shared" si="17"/>
        <v>41.011866461160906</v>
      </c>
      <c r="G138" s="109" t="str">
        <f t="shared" si="18"/>
        <v>-</v>
      </c>
      <c r="H138" s="80"/>
    </row>
    <row r="139" spans="1:8" x14ac:dyDescent="0.25">
      <c r="A139" s="48" t="s">
        <v>57</v>
      </c>
      <c r="B139" s="104">
        <v>605.89</v>
      </c>
      <c r="C139" s="104"/>
      <c r="D139" s="104"/>
      <c r="E139" s="104">
        <v>159</v>
      </c>
      <c r="F139" s="110">
        <f t="shared" si="17"/>
        <v>26.242387232005811</v>
      </c>
      <c r="G139" s="109" t="str">
        <f t="shared" si="18"/>
        <v>-</v>
      </c>
      <c r="H139" s="80"/>
    </row>
    <row r="140" spans="1:8" x14ac:dyDescent="0.25">
      <c r="A140" s="48" t="s">
        <v>58</v>
      </c>
      <c r="B140" s="104">
        <v>1918.74</v>
      </c>
      <c r="C140" s="104"/>
      <c r="D140" s="104"/>
      <c r="E140" s="104">
        <v>559.41999999999996</v>
      </c>
      <c r="F140" s="110">
        <f t="shared" si="17"/>
        <v>29.155591690380145</v>
      </c>
      <c r="G140" s="109" t="str">
        <f t="shared" si="18"/>
        <v>-</v>
      </c>
      <c r="H140" s="80"/>
    </row>
    <row r="141" spans="1:8" x14ac:dyDescent="0.25">
      <c r="A141" s="48" t="s">
        <v>241</v>
      </c>
      <c r="B141" s="104">
        <v>0</v>
      </c>
      <c r="C141" s="104"/>
      <c r="D141" s="104"/>
      <c r="E141" s="104">
        <v>0</v>
      </c>
      <c r="F141" s="110" t="str">
        <f t="shared" si="17"/>
        <v>-</v>
      </c>
      <c r="G141" s="109" t="str">
        <f t="shared" si="18"/>
        <v>-</v>
      </c>
      <c r="H141" s="80"/>
    </row>
    <row r="142" spans="1:8" x14ac:dyDescent="0.25">
      <c r="A142" s="48" t="s">
        <v>59</v>
      </c>
      <c r="B142" s="104">
        <v>60243.19</v>
      </c>
      <c r="C142" s="104"/>
      <c r="D142" s="104"/>
      <c r="E142" s="104">
        <v>26365.599999999999</v>
      </c>
      <c r="F142" s="110">
        <f t="shared" si="17"/>
        <v>43.765278697890992</v>
      </c>
      <c r="G142" s="109" t="str">
        <f t="shared" si="18"/>
        <v>-</v>
      </c>
      <c r="H142" s="80"/>
    </row>
    <row r="143" spans="1:8" ht="5.25" customHeight="1" x14ac:dyDescent="0.25">
      <c r="A143" s="48"/>
      <c r="B143" s="104"/>
      <c r="C143" s="104"/>
      <c r="D143" s="104"/>
      <c r="E143" s="104"/>
      <c r="F143" s="110"/>
      <c r="G143" s="109"/>
      <c r="H143" s="80"/>
    </row>
    <row r="144" spans="1:8" x14ac:dyDescent="0.25">
      <c r="A144" s="50" t="s">
        <v>60</v>
      </c>
      <c r="B144" s="103">
        <f>B145+B148</f>
        <v>1083.71</v>
      </c>
      <c r="C144" s="103">
        <v>5245</v>
      </c>
      <c r="D144" s="103">
        <v>7963</v>
      </c>
      <c r="E144" s="103">
        <f t="shared" ref="E144" si="23">E145+E148</f>
        <v>1244.9599999999998</v>
      </c>
      <c r="F144" s="109">
        <f t="shared" si="17"/>
        <v>114.87944191711803</v>
      </c>
      <c r="G144" s="109">
        <f t="shared" si="18"/>
        <v>15.634308677634055</v>
      </c>
      <c r="H144" s="80"/>
    </row>
    <row r="145" spans="1:8" x14ac:dyDescent="0.25">
      <c r="A145" s="47" t="s">
        <v>61</v>
      </c>
      <c r="B145" s="103">
        <f>B146+B147</f>
        <v>0</v>
      </c>
      <c r="C145" s="103"/>
      <c r="D145" s="103"/>
      <c r="E145" s="103">
        <f t="shared" ref="E145" si="24">E146+E147</f>
        <v>0</v>
      </c>
      <c r="F145" s="109" t="str">
        <f t="shared" si="17"/>
        <v>-</v>
      </c>
      <c r="G145" s="109" t="str">
        <f t="shared" si="18"/>
        <v>-</v>
      </c>
      <c r="H145" s="80"/>
    </row>
    <row r="146" spans="1:8" x14ac:dyDescent="0.25">
      <c r="A146" s="48" t="s">
        <v>217</v>
      </c>
      <c r="B146" s="22">
        <v>0</v>
      </c>
      <c r="C146" s="104"/>
      <c r="D146" s="104"/>
      <c r="E146" s="22">
        <v>0</v>
      </c>
      <c r="F146" s="110" t="str">
        <f t="shared" si="17"/>
        <v>-</v>
      </c>
      <c r="G146" s="109" t="str">
        <f t="shared" si="18"/>
        <v>-</v>
      </c>
      <c r="H146" s="80"/>
    </row>
    <row r="147" spans="1:8" x14ac:dyDescent="0.25">
      <c r="A147" s="48" t="s">
        <v>216</v>
      </c>
      <c r="B147" s="22">
        <v>0</v>
      </c>
      <c r="C147" s="104"/>
      <c r="D147" s="104"/>
      <c r="E147" s="22">
        <v>0</v>
      </c>
      <c r="F147" s="110" t="str">
        <f t="shared" si="17"/>
        <v>-</v>
      </c>
      <c r="G147" s="109" t="str">
        <f t="shared" si="18"/>
        <v>-</v>
      </c>
      <c r="H147" s="80"/>
    </row>
    <row r="148" spans="1:8" x14ac:dyDescent="0.25">
      <c r="A148" s="47" t="s">
        <v>62</v>
      </c>
      <c r="B148" s="103">
        <f>SUM(B149:B152)</f>
        <v>1083.71</v>
      </c>
      <c r="C148" s="103"/>
      <c r="D148" s="103"/>
      <c r="E148" s="103">
        <f t="shared" ref="E148" si="25">SUM(E149:E152)</f>
        <v>1244.9599999999998</v>
      </c>
      <c r="F148" s="109">
        <f t="shared" si="17"/>
        <v>114.87944191711803</v>
      </c>
      <c r="G148" s="109" t="str">
        <f t="shared" si="18"/>
        <v>-</v>
      </c>
      <c r="H148" s="80"/>
    </row>
    <row r="149" spans="1:8" x14ac:dyDescent="0.25">
      <c r="A149" s="48" t="s">
        <v>63</v>
      </c>
      <c r="B149" s="104">
        <v>1071.72</v>
      </c>
      <c r="C149" s="104"/>
      <c r="D149" s="104"/>
      <c r="E149" s="104">
        <v>1207.8599999999999</v>
      </c>
      <c r="F149" s="110">
        <f t="shared" si="17"/>
        <v>112.70294479901466</v>
      </c>
      <c r="G149" s="109" t="str">
        <f t="shared" si="18"/>
        <v>-</v>
      </c>
      <c r="H149" s="80"/>
    </row>
    <row r="150" spans="1:8" x14ac:dyDescent="0.25">
      <c r="A150" s="48" t="s">
        <v>64</v>
      </c>
      <c r="B150" s="22">
        <v>0</v>
      </c>
      <c r="C150" s="104"/>
      <c r="D150" s="104"/>
      <c r="E150" s="22">
        <v>0</v>
      </c>
      <c r="F150" s="110" t="str">
        <f t="shared" si="17"/>
        <v>-</v>
      </c>
      <c r="G150" s="109" t="str">
        <f t="shared" si="18"/>
        <v>-</v>
      </c>
      <c r="H150" s="80"/>
    </row>
    <row r="151" spans="1:8" x14ac:dyDescent="0.25">
      <c r="A151" s="48" t="s">
        <v>65</v>
      </c>
      <c r="B151" s="104">
        <v>11.99</v>
      </c>
      <c r="C151" s="104"/>
      <c r="D151" s="104"/>
      <c r="E151" s="104">
        <v>37.1</v>
      </c>
      <c r="F151" s="110">
        <f t="shared" si="17"/>
        <v>309.42452043369479</v>
      </c>
      <c r="G151" s="109" t="str">
        <f t="shared" si="18"/>
        <v>-</v>
      </c>
      <c r="H151" s="80"/>
    </row>
    <row r="152" spans="1:8" x14ac:dyDescent="0.25">
      <c r="A152" s="48" t="s">
        <v>66</v>
      </c>
      <c r="B152" s="22">
        <v>0</v>
      </c>
      <c r="C152" s="104"/>
      <c r="D152" s="104"/>
      <c r="E152" s="22">
        <v>0</v>
      </c>
      <c r="F152" s="110" t="str">
        <f t="shared" si="17"/>
        <v>-</v>
      </c>
      <c r="G152" s="109" t="str">
        <f t="shared" si="18"/>
        <v>-</v>
      </c>
      <c r="H152" s="80"/>
    </row>
    <row r="153" spans="1:8" ht="5.25" customHeight="1" x14ac:dyDescent="0.25">
      <c r="A153" s="48"/>
      <c r="B153" s="104"/>
      <c r="C153" s="104"/>
      <c r="D153" s="104"/>
      <c r="E153" s="104"/>
      <c r="F153" s="110"/>
      <c r="G153" s="109"/>
      <c r="H153" s="80"/>
    </row>
    <row r="154" spans="1:8" x14ac:dyDescent="0.25">
      <c r="A154" s="50" t="s">
        <v>67</v>
      </c>
      <c r="B154" s="103">
        <f>B155</f>
        <v>0</v>
      </c>
      <c r="C154" s="99">
        <v>0</v>
      </c>
      <c r="D154" s="99">
        <v>0</v>
      </c>
      <c r="E154" s="103">
        <f t="shared" ref="E154:E155" si="26">E155</f>
        <v>0</v>
      </c>
      <c r="F154" s="109" t="str">
        <f t="shared" si="17"/>
        <v>-</v>
      </c>
      <c r="G154" s="109" t="str">
        <f t="shared" si="18"/>
        <v>-</v>
      </c>
      <c r="H154" s="80"/>
    </row>
    <row r="155" spans="1:8" x14ac:dyDescent="0.25">
      <c r="A155" s="47" t="s">
        <v>242</v>
      </c>
      <c r="B155" s="103">
        <f>B156</f>
        <v>0</v>
      </c>
      <c r="C155" s="103"/>
      <c r="D155" s="103"/>
      <c r="E155" s="103">
        <f t="shared" si="26"/>
        <v>0</v>
      </c>
      <c r="F155" s="109" t="str">
        <f t="shared" si="17"/>
        <v>-</v>
      </c>
      <c r="G155" s="109" t="str">
        <f t="shared" si="18"/>
        <v>-</v>
      </c>
      <c r="H155" s="80"/>
    </row>
    <row r="156" spans="1:8" x14ac:dyDescent="0.25">
      <c r="A156" s="48" t="s">
        <v>243</v>
      </c>
      <c r="B156" s="22">
        <v>0</v>
      </c>
      <c r="C156" s="104"/>
      <c r="D156" s="104"/>
      <c r="E156" s="22">
        <v>0</v>
      </c>
      <c r="F156" s="110" t="str">
        <f t="shared" si="17"/>
        <v>-</v>
      </c>
      <c r="G156" s="109" t="str">
        <f t="shared" si="18"/>
        <v>-</v>
      </c>
      <c r="H156" s="80"/>
    </row>
    <row r="157" spans="1:8" x14ac:dyDescent="0.25">
      <c r="A157" s="48"/>
      <c r="B157" s="22">
        <v>0</v>
      </c>
      <c r="C157" s="104"/>
      <c r="D157" s="104"/>
      <c r="E157" s="22">
        <v>0</v>
      </c>
      <c r="F157" s="110"/>
      <c r="G157" s="109"/>
      <c r="H157" s="80"/>
    </row>
    <row r="158" spans="1:8" x14ac:dyDescent="0.25">
      <c r="A158" s="50" t="s">
        <v>68</v>
      </c>
      <c r="B158" s="103">
        <f>B159</f>
        <v>578.54999999999995</v>
      </c>
      <c r="C158" s="103">
        <v>1000</v>
      </c>
      <c r="D158" s="103">
        <v>1000</v>
      </c>
      <c r="E158" s="103">
        <f t="shared" ref="E158" si="27">E159</f>
        <v>582.54</v>
      </c>
      <c r="F158" s="109">
        <f t="shared" si="17"/>
        <v>100.68965517241379</v>
      </c>
      <c r="G158" s="109">
        <f t="shared" si="18"/>
        <v>58.253999999999998</v>
      </c>
      <c r="H158" s="80"/>
    </row>
    <row r="159" spans="1:8" x14ac:dyDescent="0.25">
      <c r="A159" s="47" t="s">
        <v>69</v>
      </c>
      <c r="B159" s="103">
        <f>B160+B161</f>
        <v>578.54999999999995</v>
      </c>
      <c r="C159" s="103"/>
      <c r="D159" s="103"/>
      <c r="E159" s="103">
        <f t="shared" ref="E159" si="28">E160+E161</f>
        <v>582.54</v>
      </c>
      <c r="F159" s="109">
        <f t="shared" si="17"/>
        <v>100.68965517241379</v>
      </c>
      <c r="G159" s="109" t="str">
        <f t="shared" si="18"/>
        <v>-</v>
      </c>
      <c r="H159" s="80"/>
    </row>
    <row r="160" spans="1:8" x14ac:dyDescent="0.25">
      <c r="A160" s="48" t="s">
        <v>70</v>
      </c>
      <c r="B160" s="22">
        <v>578.54999999999995</v>
      </c>
      <c r="C160" s="104"/>
      <c r="D160" s="104"/>
      <c r="E160" s="22">
        <v>582.54</v>
      </c>
      <c r="F160" s="110">
        <f t="shared" ref="F160:F207" si="29">IFERROR(E160/B160*100,"-")</f>
        <v>100.68965517241379</v>
      </c>
      <c r="G160" s="109" t="str">
        <f t="shared" ref="G160:G207" si="30">IFERROR(E160/D160*100,"-")</f>
        <v>-</v>
      </c>
      <c r="H160" s="80"/>
    </row>
    <row r="161" spans="1:8" x14ac:dyDescent="0.25">
      <c r="A161" s="48" t="s">
        <v>71</v>
      </c>
      <c r="B161" s="104">
        <v>0</v>
      </c>
      <c r="C161" s="104"/>
      <c r="D161" s="104"/>
      <c r="E161" s="104">
        <v>0</v>
      </c>
      <c r="F161" s="110" t="str">
        <f t="shared" si="29"/>
        <v>-</v>
      </c>
      <c r="G161" s="109" t="str">
        <f t="shared" si="30"/>
        <v>-</v>
      </c>
      <c r="H161" s="80"/>
    </row>
    <row r="162" spans="1:8" ht="7.5" customHeight="1" x14ac:dyDescent="0.25">
      <c r="A162" s="48"/>
      <c r="B162" s="104"/>
      <c r="C162" s="104"/>
      <c r="D162" s="104"/>
      <c r="E162" s="104"/>
      <c r="F162" s="110"/>
      <c r="G162" s="109"/>
      <c r="H162" s="80"/>
    </row>
    <row r="163" spans="1:8" x14ac:dyDescent="0.25">
      <c r="A163" s="50" t="s">
        <v>72</v>
      </c>
      <c r="B163" s="103">
        <f>B164+B168</f>
        <v>1460.37</v>
      </c>
      <c r="C163" s="22">
        <v>0</v>
      </c>
      <c r="D163" s="22">
        <v>0</v>
      </c>
      <c r="E163" s="103">
        <v>1457.71</v>
      </c>
      <c r="F163" s="109">
        <f t="shared" si="29"/>
        <v>99.817854379369621</v>
      </c>
      <c r="G163" s="109" t="str">
        <f t="shared" si="30"/>
        <v>-</v>
      </c>
      <c r="H163" s="80"/>
    </row>
    <row r="164" spans="1:8" x14ac:dyDescent="0.25">
      <c r="A164" s="47" t="s">
        <v>73</v>
      </c>
      <c r="B164" s="103">
        <f>B165+B167</f>
        <v>1460.37</v>
      </c>
      <c r="C164" s="103"/>
      <c r="D164" s="103"/>
      <c r="E164" s="103">
        <f t="shared" ref="E164" si="31">E165+E167</f>
        <v>1457.71</v>
      </c>
      <c r="F164" s="109">
        <f t="shared" si="29"/>
        <v>99.817854379369621</v>
      </c>
      <c r="G164" s="109" t="str">
        <f t="shared" si="30"/>
        <v>-</v>
      </c>
      <c r="H164" s="80"/>
    </row>
    <row r="165" spans="1:8" x14ac:dyDescent="0.25">
      <c r="A165" s="48" t="s">
        <v>74</v>
      </c>
      <c r="B165" s="22">
        <v>1460.37</v>
      </c>
      <c r="C165" s="104"/>
      <c r="D165" s="104"/>
      <c r="E165" s="22">
        <v>1457.71</v>
      </c>
      <c r="F165" s="110">
        <f t="shared" si="29"/>
        <v>99.817854379369621</v>
      </c>
      <c r="G165" s="109" t="str">
        <f t="shared" si="30"/>
        <v>-</v>
      </c>
      <c r="H165" s="80"/>
    </row>
    <row r="166" spans="1:8" x14ac:dyDescent="0.25">
      <c r="A166" s="48" t="s">
        <v>273</v>
      </c>
      <c r="B166" s="22">
        <v>0</v>
      </c>
      <c r="C166" s="104"/>
      <c r="D166" s="104"/>
      <c r="E166" s="22">
        <v>0</v>
      </c>
      <c r="F166" s="110"/>
      <c r="G166" s="109"/>
      <c r="H166" s="80"/>
    </row>
    <row r="167" spans="1:8" x14ac:dyDescent="0.25">
      <c r="A167" s="48" t="s">
        <v>146</v>
      </c>
      <c r="B167" s="22">
        <v>0</v>
      </c>
      <c r="C167" s="104"/>
      <c r="D167" s="104"/>
      <c r="E167" s="22">
        <v>0</v>
      </c>
      <c r="F167" s="110" t="str">
        <f t="shared" si="29"/>
        <v>-</v>
      </c>
      <c r="G167" s="109" t="str">
        <f t="shared" si="30"/>
        <v>-</v>
      </c>
      <c r="H167" s="80"/>
    </row>
    <row r="168" spans="1:8" x14ac:dyDescent="0.25">
      <c r="A168" s="47" t="s">
        <v>75</v>
      </c>
      <c r="B168" s="103">
        <f>B169</f>
        <v>0</v>
      </c>
      <c r="C168" s="103"/>
      <c r="D168" s="103"/>
      <c r="E168" s="103">
        <f t="shared" ref="E168" si="32">E169</f>
        <v>0</v>
      </c>
      <c r="F168" s="109" t="str">
        <f t="shared" si="29"/>
        <v>-</v>
      </c>
      <c r="G168" s="109" t="str">
        <f t="shared" si="30"/>
        <v>-</v>
      </c>
      <c r="H168" s="80"/>
    </row>
    <row r="169" spans="1:8" x14ac:dyDescent="0.25">
      <c r="A169" s="48" t="s">
        <v>76</v>
      </c>
      <c r="B169" s="22">
        <v>0</v>
      </c>
      <c r="C169" s="104"/>
      <c r="D169" s="104"/>
      <c r="E169" s="22">
        <v>0</v>
      </c>
      <c r="F169" s="110" t="str">
        <f t="shared" si="29"/>
        <v>-</v>
      </c>
      <c r="G169" s="109" t="str">
        <f t="shared" si="30"/>
        <v>-</v>
      </c>
      <c r="H169" s="80"/>
    </row>
    <row r="170" spans="1:8" x14ac:dyDescent="0.25">
      <c r="A170" s="47"/>
      <c r="B170" s="104"/>
      <c r="C170" s="104"/>
      <c r="D170" s="104"/>
      <c r="E170" s="104"/>
      <c r="F170" s="110"/>
      <c r="G170" s="109"/>
      <c r="H170" s="80"/>
    </row>
    <row r="171" spans="1:8" x14ac:dyDescent="0.25">
      <c r="A171" s="47"/>
      <c r="B171" s="104"/>
      <c r="C171" s="104"/>
      <c r="D171" s="104"/>
      <c r="E171" s="104"/>
      <c r="F171" s="110"/>
      <c r="G171" s="109"/>
      <c r="H171" s="80"/>
    </row>
    <row r="172" spans="1:8" x14ac:dyDescent="0.25">
      <c r="A172" s="7" t="s">
        <v>77</v>
      </c>
      <c r="B172" s="102">
        <f>B173+B178+B201</f>
        <v>17280.09</v>
      </c>
      <c r="C172" s="102">
        <f t="shared" ref="C172:E172" si="33">C173+C178+C201</f>
        <v>35231</v>
      </c>
      <c r="D172" s="102">
        <f t="shared" si="33"/>
        <v>18729</v>
      </c>
      <c r="E172" s="102">
        <f t="shared" si="33"/>
        <v>109538.28</v>
      </c>
      <c r="F172" s="108">
        <f t="shared" si="29"/>
        <v>633.89878177717821</v>
      </c>
      <c r="G172" s="108">
        <f t="shared" si="30"/>
        <v>584.85920230658337</v>
      </c>
      <c r="H172" s="80"/>
    </row>
    <row r="173" spans="1:8" x14ac:dyDescent="0.25">
      <c r="A173" s="50" t="s">
        <v>78</v>
      </c>
      <c r="B173" s="103">
        <f>B174</f>
        <v>0</v>
      </c>
      <c r="C173" s="22">
        <v>0</v>
      </c>
      <c r="D173" s="22">
        <v>0</v>
      </c>
      <c r="E173" s="103">
        <f t="shared" ref="E173" si="34">E174</f>
        <v>293.67</v>
      </c>
      <c r="F173" s="109" t="str">
        <f t="shared" si="29"/>
        <v>-</v>
      </c>
      <c r="G173" s="109" t="str">
        <f t="shared" si="30"/>
        <v>-</v>
      </c>
      <c r="H173" s="80"/>
    </row>
    <row r="174" spans="1:8" x14ac:dyDescent="0.25">
      <c r="A174" s="47" t="s">
        <v>79</v>
      </c>
      <c r="B174" s="103">
        <f>B175+B176</f>
        <v>0</v>
      </c>
      <c r="C174" s="103"/>
      <c r="D174" s="103"/>
      <c r="E174" s="103">
        <f t="shared" ref="E174" si="35">E175+E176</f>
        <v>293.67</v>
      </c>
      <c r="F174" s="109" t="str">
        <f t="shared" si="29"/>
        <v>-</v>
      </c>
      <c r="G174" s="109" t="str">
        <f t="shared" si="30"/>
        <v>-</v>
      </c>
      <c r="H174" s="80"/>
    </row>
    <row r="175" spans="1:8" x14ac:dyDescent="0.25">
      <c r="A175" s="48" t="s">
        <v>80</v>
      </c>
      <c r="B175" s="22">
        <v>0</v>
      </c>
      <c r="C175" s="104"/>
      <c r="D175" s="104"/>
      <c r="E175" s="22">
        <v>293.67</v>
      </c>
      <c r="F175" s="110" t="str">
        <f t="shared" si="29"/>
        <v>-</v>
      </c>
      <c r="G175" s="109" t="str">
        <f t="shared" si="30"/>
        <v>-</v>
      </c>
      <c r="H175" s="80"/>
    </row>
    <row r="176" spans="1:8" x14ac:dyDescent="0.25">
      <c r="A176" s="48" t="s">
        <v>211</v>
      </c>
      <c r="B176" s="22">
        <v>0</v>
      </c>
      <c r="C176" s="104"/>
      <c r="D176" s="104"/>
      <c r="E176" s="22">
        <v>0</v>
      </c>
      <c r="F176" s="110" t="str">
        <f t="shared" si="29"/>
        <v>-</v>
      </c>
      <c r="G176" s="109" t="str">
        <f t="shared" si="30"/>
        <v>-</v>
      </c>
      <c r="H176" s="63"/>
    </row>
    <row r="177" spans="1:8" x14ac:dyDescent="0.25">
      <c r="A177" s="48"/>
      <c r="B177" s="104"/>
      <c r="C177" s="104"/>
      <c r="D177" s="104"/>
      <c r="E177" s="104"/>
      <c r="F177" s="110"/>
      <c r="G177" s="109"/>
      <c r="H177" s="63"/>
    </row>
    <row r="178" spans="1:8" x14ac:dyDescent="0.25">
      <c r="A178" s="50" t="s">
        <v>81</v>
      </c>
      <c r="B178" s="103">
        <f>B179+B183+B191+B193+B196+B198</f>
        <v>4909.46</v>
      </c>
      <c r="C178" s="103">
        <v>33749</v>
      </c>
      <c r="D178" s="103">
        <v>16247</v>
      </c>
      <c r="E178" s="103">
        <f>E179+E183+E191+E193+E196+E198</f>
        <v>107219.61</v>
      </c>
      <c r="F178" s="109">
        <f t="shared" si="29"/>
        <v>2183.9389668110139</v>
      </c>
      <c r="G178" s="109">
        <f t="shared" si="30"/>
        <v>659.93481873576661</v>
      </c>
      <c r="H178" s="63"/>
    </row>
    <row r="179" spans="1:8" x14ac:dyDescent="0.25">
      <c r="A179" s="47" t="s">
        <v>82</v>
      </c>
      <c r="B179" s="103">
        <f>SUM(B180:B182)</f>
        <v>0</v>
      </c>
      <c r="C179" s="103"/>
      <c r="D179" s="103"/>
      <c r="E179" s="103">
        <f t="shared" ref="E179" si="36">SUM(E180:E182)</f>
        <v>0</v>
      </c>
      <c r="F179" s="109" t="str">
        <f t="shared" si="29"/>
        <v>-</v>
      </c>
      <c r="G179" s="109" t="str">
        <f t="shared" si="30"/>
        <v>-</v>
      </c>
      <c r="H179" s="63"/>
    </row>
    <row r="180" spans="1:8" x14ac:dyDescent="0.25">
      <c r="A180" s="48" t="s">
        <v>83</v>
      </c>
      <c r="B180" s="22">
        <v>0</v>
      </c>
      <c r="C180" s="104"/>
      <c r="D180" s="104"/>
      <c r="E180" s="22">
        <v>0</v>
      </c>
      <c r="F180" s="110" t="str">
        <f t="shared" si="29"/>
        <v>-</v>
      </c>
      <c r="G180" s="109" t="str">
        <f t="shared" si="30"/>
        <v>-</v>
      </c>
      <c r="H180" s="63"/>
    </row>
    <row r="181" spans="1:8" x14ac:dyDescent="0.25">
      <c r="A181" s="48" t="s">
        <v>244</v>
      </c>
      <c r="B181" s="22">
        <v>0</v>
      </c>
      <c r="C181" s="104"/>
      <c r="D181" s="104"/>
      <c r="E181" s="22">
        <v>0</v>
      </c>
      <c r="F181" s="110" t="str">
        <f t="shared" si="29"/>
        <v>-</v>
      </c>
      <c r="G181" s="109" t="str">
        <f t="shared" si="30"/>
        <v>-</v>
      </c>
      <c r="H181" s="63"/>
    </row>
    <row r="182" spans="1:8" x14ac:dyDescent="0.25">
      <c r="A182" s="48" t="s">
        <v>204</v>
      </c>
      <c r="B182" s="22">
        <v>0</v>
      </c>
      <c r="C182" s="104"/>
      <c r="D182" s="104"/>
      <c r="E182" s="22">
        <v>0</v>
      </c>
      <c r="F182" s="110" t="str">
        <f t="shared" si="29"/>
        <v>-</v>
      </c>
      <c r="G182" s="109" t="str">
        <f t="shared" si="30"/>
        <v>-</v>
      </c>
      <c r="H182" s="63"/>
    </row>
    <row r="183" spans="1:8" x14ac:dyDescent="0.25">
      <c r="A183" s="47" t="s">
        <v>84</v>
      </c>
      <c r="B183" s="103">
        <f>SUM(B184:B190)</f>
        <v>3614.22</v>
      </c>
      <c r="C183" s="103"/>
      <c r="D183" s="103"/>
      <c r="E183" s="103">
        <f t="shared" ref="E183" si="37">SUM(E184:E190)</f>
        <v>66562.05</v>
      </c>
      <c r="F183" s="109">
        <f t="shared" si="29"/>
        <v>1841.6712319670637</v>
      </c>
      <c r="G183" s="109" t="str">
        <f t="shared" si="30"/>
        <v>-</v>
      </c>
      <c r="H183" s="63"/>
    </row>
    <row r="184" spans="1:8" x14ac:dyDescent="0.25">
      <c r="A184" s="48" t="s">
        <v>85</v>
      </c>
      <c r="B184" s="104">
        <v>2108.9499999999998</v>
      </c>
      <c r="C184" s="104"/>
      <c r="D184" s="104"/>
      <c r="E184" s="104">
        <v>34709.64</v>
      </c>
      <c r="F184" s="110">
        <f t="shared" si="29"/>
        <v>1645.8256478342303</v>
      </c>
      <c r="G184" s="109" t="str">
        <f t="shared" si="30"/>
        <v>-</v>
      </c>
      <c r="H184" s="63"/>
    </row>
    <row r="185" spans="1:8" x14ac:dyDescent="0.25">
      <c r="A185" s="48" t="s">
        <v>86</v>
      </c>
      <c r="B185" s="22">
        <v>0</v>
      </c>
      <c r="C185" s="104"/>
      <c r="D185" s="104"/>
      <c r="E185" s="22">
        <v>0</v>
      </c>
      <c r="F185" s="110" t="str">
        <f t="shared" si="29"/>
        <v>-</v>
      </c>
      <c r="G185" s="109" t="str">
        <f t="shared" si="30"/>
        <v>-</v>
      </c>
      <c r="H185" s="63"/>
    </row>
    <row r="186" spans="1:8" x14ac:dyDescent="0.25">
      <c r="A186" s="48" t="s">
        <v>87</v>
      </c>
      <c r="B186" s="22">
        <v>320.44</v>
      </c>
      <c r="C186" s="104"/>
      <c r="D186" s="104"/>
      <c r="E186" s="22">
        <v>263.56</v>
      </c>
      <c r="F186" s="110">
        <f t="shared" si="29"/>
        <v>82.249407065285226</v>
      </c>
      <c r="G186" s="109" t="str">
        <f t="shared" si="30"/>
        <v>-</v>
      </c>
      <c r="H186" s="63"/>
    </row>
    <row r="187" spans="1:8" x14ac:dyDescent="0.25">
      <c r="A187" s="48" t="s">
        <v>88</v>
      </c>
      <c r="B187" s="22">
        <v>0</v>
      </c>
      <c r="C187" s="104"/>
      <c r="D187" s="104"/>
      <c r="E187" s="22">
        <v>0</v>
      </c>
      <c r="F187" s="110" t="str">
        <f t="shared" si="29"/>
        <v>-</v>
      </c>
      <c r="G187" s="109" t="str">
        <f t="shared" si="30"/>
        <v>-</v>
      </c>
      <c r="H187" s="63"/>
    </row>
    <row r="188" spans="1:8" x14ac:dyDescent="0.25">
      <c r="A188" s="48" t="s">
        <v>156</v>
      </c>
      <c r="B188" s="22">
        <v>98.95</v>
      </c>
      <c r="C188" s="104"/>
      <c r="D188" s="104"/>
      <c r="E188" s="22">
        <v>0</v>
      </c>
      <c r="F188" s="110">
        <f t="shared" si="29"/>
        <v>0</v>
      </c>
      <c r="G188" s="109" t="str">
        <f t="shared" si="30"/>
        <v>-</v>
      </c>
      <c r="H188" s="63"/>
    </row>
    <row r="189" spans="1:8" x14ac:dyDescent="0.25">
      <c r="A189" s="48" t="s">
        <v>157</v>
      </c>
      <c r="B189" s="104">
        <v>0</v>
      </c>
      <c r="C189" s="104"/>
      <c r="D189" s="104"/>
      <c r="E189" s="104">
        <v>999.8</v>
      </c>
      <c r="F189" s="110" t="str">
        <f t="shared" si="29"/>
        <v>-</v>
      </c>
      <c r="G189" s="109" t="str">
        <f t="shared" si="30"/>
        <v>-</v>
      </c>
      <c r="H189" s="63"/>
    </row>
    <row r="190" spans="1:8" x14ac:dyDescent="0.25">
      <c r="A190" s="48" t="s">
        <v>89</v>
      </c>
      <c r="B190" s="104">
        <v>1085.8800000000001</v>
      </c>
      <c r="C190" s="104"/>
      <c r="D190" s="104"/>
      <c r="E190" s="104">
        <v>30589.05</v>
      </c>
      <c r="F190" s="110">
        <f t="shared" si="29"/>
        <v>2816.9825395071275</v>
      </c>
      <c r="G190" s="109" t="str">
        <f t="shared" si="30"/>
        <v>-</v>
      </c>
      <c r="H190" s="63"/>
    </row>
    <row r="191" spans="1:8" x14ac:dyDescent="0.25">
      <c r="A191" s="47" t="s">
        <v>90</v>
      </c>
      <c r="B191" s="103">
        <v>0</v>
      </c>
      <c r="C191" s="103"/>
      <c r="D191" s="103"/>
      <c r="E191" s="103">
        <f t="shared" ref="E191" si="38">E192</f>
        <v>0</v>
      </c>
      <c r="F191" s="109" t="str">
        <f t="shared" si="29"/>
        <v>-</v>
      </c>
      <c r="G191" s="109" t="str">
        <f t="shared" si="30"/>
        <v>-</v>
      </c>
      <c r="H191" s="63"/>
    </row>
    <row r="192" spans="1:8" x14ac:dyDescent="0.25">
      <c r="A192" s="48" t="s">
        <v>91</v>
      </c>
      <c r="B192" s="22">
        <v>0</v>
      </c>
      <c r="C192" s="104"/>
      <c r="D192" s="104"/>
      <c r="E192" s="22">
        <v>0</v>
      </c>
      <c r="F192" s="110" t="str">
        <f t="shared" si="29"/>
        <v>-</v>
      </c>
      <c r="G192" s="109" t="str">
        <f t="shared" si="30"/>
        <v>-</v>
      </c>
      <c r="H192" s="63"/>
    </row>
    <row r="193" spans="1:8" x14ac:dyDescent="0.25">
      <c r="A193" s="47" t="s">
        <v>92</v>
      </c>
      <c r="B193" s="103">
        <f>B194+B195</f>
        <v>1295.24</v>
      </c>
      <c r="C193" s="103"/>
      <c r="D193" s="103"/>
      <c r="E193" s="103">
        <f t="shared" ref="E193" si="39">E194+E195</f>
        <v>40657.56</v>
      </c>
      <c r="F193" s="109">
        <f t="shared" si="29"/>
        <v>3138.9981779438558</v>
      </c>
      <c r="G193" s="109" t="str">
        <f t="shared" si="30"/>
        <v>-</v>
      </c>
      <c r="H193" s="63"/>
    </row>
    <row r="194" spans="1:8" x14ac:dyDescent="0.25">
      <c r="A194" s="48" t="s">
        <v>93</v>
      </c>
      <c r="B194" s="104">
        <v>1295.24</v>
      </c>
      <c r="C194" s="104"/>
      <c r="D194" s="104"/>
      <c r="E194" s="104">
        <v>5657.56</v>
      </c>
      <c r="F194" s="110">
        <f t="shared" si="29"/>
        <v>436.79626941725093</v>
      </c>
      <c r="G194" s="109" t="str">
        <f t="shared" si="30"/>
        <v>-</v>
      </c>
      <c r="H194" s="63"/>
    </row>
    <row r="195" spans="1:8" x14ac:dyDescent="0.25">
      <c r="A195" s="48" t="s">
        <v>94</v>
      </c>
      <c r="B195" s="22">
        <v>0</v>
      </c>
      <c r="C195" s="104"/>
      <c r="D195" s="104"/>
      <c r="E195" s="22">
        <v>35000</v>
      </c>
      <c r="F195" s="110" t="str">
        <f t="shared" si="29"/>
        <v>-</v>
      </c>
      <c r="G195" s="109" t="str">
        <f t="shared" si="30"/>
        <v>-</v>
      </c>
      <c r="H195" s="63"/>
    </row>
    <row r="196" spans="1:8" x14ac:dyDescent="0.25">
      <c r="A196" s="47" t="s">
        <v>245</v>
      </c>
      <c r="B196" s="103">
        <f>B197</f>
        <v>0</v>
      </c>
      <c r="C196" s="103"/>
      <c r="D196" s="103"/>
      <c r="E196" s="103">
        <f t="shared" ref="E196" si="40">E197</f>
        <v>0</v>
      </c>
      <c r="F196" s="110" t="str">
        <f t="shared" si="29"/>
        <v>-</v>
      </c>
      <c r="G196" s="109" t="str">
        <f t="shared" si="30"/>
        <v>-</v>
      </c>
      <c r="H196" s="63"/>
    </row>
    <row r="197" spans="1:8" x14ac:dyDescent="0.25">
      <c r="A197" s="48" t="s">
        <v>246</v>
      </c>
      <c r="B197" s="22">
        <v>0</v>
      </c>
      <c r="C197" s="104"/>
      <c r="D197" s="104"/>
      <c r="E197" s="22">
        <v>0</v>
      </c>
      <c r="F197" s="110" t="str">
        <f t="shared" si="29"/>
        <v>-</v>
      </c>
      <c r="G197" s="109" t="str">
        <f t="shared" si="30"/>
        <v>-</v>
      </c>
      <c r="H197" s="63"/>
    </row>
    <row r="198" spans="1:8" x14ac:dyDescent="0.25">
      <c r="A198" s="47" t="s">
        <v>95</v>
      </c>
      <c r="B198" s="103">
        <f>B199</f>
        <v>0</v>
      </c>
      <c r="C198" s="103"/>
      <c r="D198" s="103"/>
      <c r="E198" s="103">
        <f t="shared" ref="E198" si="41">E199</f>
        <v>0</v>
      </c>
      <c r="F198" s="109" t="str">
        <f t="shared" si="29"/>
        <v>-</v>
      </c>
      <c r="G198" s="109" t="str">
        <f t="shared" si="30"/>
        <v>-</v>
      </c>
      <c r="H198" s="63"/>
    </row>
    <row r="199" spans="1:8" x14ac:dyDescent="0.25">
      <c r="A199" s="48" t="s">
        <v>96</v>
      </c>
      <c r="B199" s="22">
        <v>0</v>
      </c>
      <c r="C199" s="104"/>
      <c r="D199" s="104"/>
      <c r="E199" s="22">
        <v>0</v>
      </c>
      <c r="F199" s="110" t="str">
        <f t="shared" si="29"/>
        <v>-</v>
      </c>
      <c r="G199" s="109" t="str">
        <f t="shared" si="30"/>
        <v>-</v>
      </c>
      <c r="H199" s="63"/>
    </row>
    <row r="200" spans="1:8" x14ac:dyDescent="0.25">
      <c r="A200" s="48"/>
      <c r="B200" s="104"/>
      <c r="C200" s="104"/>
      <c r="D200" s="104"/>
      <c r="E200" s="104"/>
      <c r="F200" s="110"/>
      <c r="G200" s="109"/>
      <c r="H200" s="63"/>
    </row>
    <row r="201" spans="1:8" x14ac:dyDescent="0.25">
      <c r="A201" s="50" t="s">
        <v>97</v>
      </c>
      <c r="B201" s="103">
        <f>B202+B204</f>
        <v>12370.63</v>
      </c>
      <c r="C201" s="103">
        <v>1482</v>
      </c>
      <c r="D201" s="103">
        <v>2482</v>
      </c>
      <c r="E201" s="103">
        <f t="shared" ref="E201" si="42">E202+E204</f>
        <v>2025</v>
      </c>
      <c r="F201" s="109">
        <f t="shared" si="29"/>
        <v>16.369416917327577</v>
      </c>
      <c r="G201" s="109">
        <f t="shared" si="30"/>
        <v>81.587429492344882</v>
      </c>
      <c r="H201" s="63"/>
    </row>
    <row r="202" spans="1:8" x14ac:dyDescent="0.25">
      <c r="A202" s="47" t="s">
        <v>98</v>
      </c>
      <c r="B202" s="103">
        <f>B203</f>
        <v>12370.63</v>
      </c>
      <c r="C202" s="103"/>
      <c r="D202" s="103"/>
      <c r="E202" s="103">
        <f t="shared" ref="E202" si="43">E203</f>
        <v>2025</v>
      </c>
      <c r="F202" s="109">
        <f t="shared" si="29"/>
        <v>16.369416917327577</v>
      </c>
      <c r="G202" s="109" t="str">
        <f t="shared" si="30"/>
        <v>-</v>
      </c>
      <c r="H202" s="63"/>
    </row>
    <row r="203" spans="1:8" x14ac:dyDescent="0.25">
      <c r="A203" s="48" t="s">
        <v>99</v>
      </c>
      <c r="B203" s="22">
        <v>12370.63</v>
      </c>
      <c r="C203" s="104"/>
      <c r="D203" s="104"/>
      <c r="E203" s="22">
        <v>2025</v>
      </c>
      <c r="F203" s="110">
        <f t="shared" si="29"/>
        <v>16.369416917327577</v>
      </c>
      <c r="G203" s="109" t="str">
        <f t="shared" si="30"/>
        <v>-</v>
      </c>
      <c r="H203" s="63"/>
    </row>
    <row r="204" spans="1:8" x14ac:dyDescent="0.25">
      <c r="A204" s="47" t="s">
        <v>100</v>
      </c>
      <c r="B204" s="103">
        <v>0</v>
      </c>
      <c r="C204" s="103"/>
      <c r="D204" s="103"/>
      <c r="E204" s="103">
        <f t="shared" ref="E204" si="44">E205</f>
        <v>0</v>
      </c>
      <c r="F204" s="109" t="str">
        <f t="shared" si="29"/>
        <v>-</v>
      </c>
      <c r="G204" s="109" t="str">
        <f t="shared" si="30"/>
        <v>-</v>
      </c>
      <c r="H204" s="63"/>
    </row>
    <row r="205" spans="1:8" x14ac:dyDescent="0.25">
      <c r="A205" s="48" t="s">
        <v>101</v>
      </c>
      <c r="B205" s="22">
        <v>0</v>
      </c>
      <c r="C205" s="104"/>
      <c r="D205" s="104"/>
      <c r="E205" s="22">
        <v>0</v>
      </c>
      <c r="F205" s="110" t="str">
        <f t="shared" si="29"/>
        <v>-</v>
      </c>
      <c r="G205" s="109" t="str">
        <f t="shared" si="30"/>
        <v>-</v>
      </c>
      <c r="H205" s="63"/>
    </row>
    <row r="206" spans="1:8" x14ac:dyDescent="0.25">
      <c r="A206" s="48"/>
      <c r="B206" s="104"/>
      <c r="C206" s="104"/>
      <c r="D206" s="104"/>
      <c r="E206" s="104"/>
      <c r="F206" s="110"/>
      <c r="G206" s="109"/>
      <c r="H206" s="63"/>
    </row>
    <row r="207" spans="1:8" s="5" customFormat="1" x14ac:dyDescent="0.25">
      <c r="A207" s="56" t="s">
        <v>102</v>
      </c>
      <c r="B207" s="106">
        <f>B96+B172</f>
        <v>1656049.0500000003</v>
      </c>
      <c r="C207" s="106">
        <f>C96+C172</f>
        <v>1630464</v>
      </c>
      <c r="D207" s="106">
        <f>D96+D172</f>
        <v>1536686</v>
      </c>
      <c r="E207" s="106">
        <f>E96+E172</f>
        <v>2104580.4699999997</v>
      </c>
      <c r="F207" s="92">
        <f t="shared" si="29"/>
        <v>127.08442844733369</v>
      </c>
      <c r="G207" s="92">
        <f t="shared" si="30"/>
        <v>136.95579122865698</v>
      </c>
      <c r="H207" s="63"/>
    </row>
    <row r="208" spans="1:8" x14ac:dyDescent="0.25">
      <c r="G208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99:B102">
    <cfRule type="containsBlanks" dxfId="104" priority="57">
      <formula>LEN(TRIM(B99))=0</formula>
    </cfRule>
  </conditionalFormatting>
  <conditionalFormatting sqref="B104">
    <cfRule type="containsBlanks" dxfId="103" priority="54">
      <formula>LEN(TRIM(B104))=0</formula>
    </cfRule>
  </conditionalFormatting>
  <conditionalFormatting sqref="B106:B108">
    <cfRule type="containsBlanks" dxfId="102" priority="53">
      <formula>LEN(TRIM(B106))=0</formula>
    </cfRule>
  </conditionalFormatting>
  <conditionalFormatting sqref="B112:B115">
    <cfRule type="containsBlanks" dxfId="101" priority="49">
      <formula>LEN(TRIM(B112))=0</formula>
    </cfRule>
  </conditionalFormatting>
  <conditionalFormatting sqref="B117:B122">
    <cfRule type="containsBlanks" dxfId="100" priority="48">
      <formula>LEN(TRIM(B117))=0</formula>
    </cfRule>
  </conditionalFormatting>
  <conditionalFormatting sqref="B124:B132">
    <cfRule type="containsBlanks" dxfId="99" priority="47">
      <formula>LEN(TRIM(B124))=0</formula>
    </cfRule>
  </conditionalFormatting>
  <conditionalFormatting sqref="B134">
    <cfRule type="containsBlanks" dxfId="98" priority="46">
      <formula>LEN(TRIM(B134))=0</formula>
    </cfRule>
  </conditionalFormatting>
  <conditionalFormatting sqref="B136:B142">
    <cfRule type="containsBlanks" dxfId="97" priority="45">
      <formula>LEN(TRIM(B136))=0</formula>
    </cfRule>
  </conditionalFormatting>
  <conditionalFormatting sqref="B146:B147">
    <cfRule type="containsBlanks" dxfId="96" priority="39">
      <formula>LEN(TRIM(B146))=0</formula>
    </cfRule>
  </conditionalFormatting>
  <conditionalFormatting sqref="B149:B152">
    <cfRule type="containsBlanks" dxfId="95" priority="36">
      <formula>LEN(TRIM(B149))=0</formula>
    </cfRule>
  </conditionalFormatting>
  <conditionalFormatting sqref="B156:B157">
    <cfRule type="containsBlanks" dxfId="94" priority="34">
      <formula>LEN(TRIM(B156))=0</formula>
    </cfRule>
  </conditionalFormatting>
  <conditionalFormatting sqref="B160:B161">
    <cfRule type="containsBlanks" dxfId="93" priority="31">
      <formula>LEN(TRIM(B160))=0</formula>
    </cfRule>
  </conditionalFormatting>
  <conditionalFormatting sqref="B165:B167">
    <cfRule type="containsBlanks" dxfId="92" priority="30">
      <formula>LEN(TRIM(B165))=0</formula>
    </cfRule>
  </conditionalFormatting>
  <conditionalFormatting sqref="B169">
    <cfRule type="containsBlanks" dxfId="91" priority="28">
      <formula>LEN(TRIM(B169))=0</formula>
    </cfRule>
  </conditionalFormatting>
  <conditionalFormatting sqref="B175:B176">
    <cfRule type="containsBlanks" dxfId="90" priority="19">
      <formula>LEN(TRIM(B175))=0</formula>
    </cfRule>
  </conditionalFormatting>
  <conditionalFormatting sqref="B180:B182">
    <cfRule type="containsBlanks" dxfId="89" priority="17">
      <formula>LEN(TRIM(B180))=0</formula>
    </cfRule>
  </conditionalFormatting>
  <conditionalFormatting sqref="B184:B190">
    <cfRule type="containsBlanks" dxfId="88" priority="15">
      <formula>LEN(TRIM(B184))=0</formula>
    </cfRule>
  </conditionalFormatting>
  <conditionalFormatting sqref="B192">
    <cfRule type="containsBlanks" dxfId="87" priority="13">
      <formula>LEN(TRIM(B192))=0</formula>
    </cfRule>
  </conditionalFormatting>
  <conditionalFormatting sqref="B194:B195">
    <cfRule type="containsBlanks" dxfId="86" priority="11">
      <formula>LEN(TRIM(B194))=0</formula>
    </cfRule>
  </conditionalFormatting>
  <conditionalFormatting sqref="B197">
    <cfRule type="containsBlanks" dxfId="85" priority="8">
      <formula>LEN(TRIM(B197))=0</formula>
    </cfRule>
  </conditionalFormatting>
  <conditionalFormatting sqref="B199">
    <cfRule type="containsBlanks" dxfId="84" priority="6">
      <formula>LEN(TRIM(B199))=0</formula>
    </cfRule>
  </conditionalFormatting>
  <conditionalFormatting sqref="B203">
    <cfRule type="containsBlanks" dxfId="83" priority="4">
      <formula>LEN(TRIM(B203))=0</formula>
    </cfRule>
  </conditionalFormatting>
  <conditionalFormatting sqref="B205">
    <cfRule type="containsBlanks" dxfId="82" priority="3">
      <formula>LEN(TRIM(B205))=0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97:D97">
    <cfRule type="containsBlanks" dxfId="74" priority="55">
      <formula>LEN(TRIM(C97))=0</formula>
    </cfRule>
  </conditionalFormatting>
  <conditionalFormatting sqref="C110:D110">
    <cfRule type="containsBlanks" dxfId="73" priority="23">
      <formula>LEN(TRIM(C110))=0</formula>
    </cfRule>
  </conditionalFormatting>
  <conditionalFormatting sqref="C144:D144">
    <cfRule type="containsBlanks" dxfId="72" priority="37">
      <formula>LEN(TRIM(C144))=0</formula>
    </cfRule>
  </conditionalFormatting>
  <conditionalFormatting sqref="C154:D154">
    <cfRule type="containsBlanks" dxfId="71" priority="24">
      <formula>LEN(TRIM(C154))=0</formula>
    </cfRule>
  </conditionalFormatting>
  <conditionalFormatting sqref="C158:D158">
    <cfRule type="containsBlanks" dxfId="70" priority="25">
      <formula>LEN(TRIM(C158))=0</formula>
    </cfRule>
  </conditionalFormatting>
  <conditionalFormatting sqref="C163:D163">
    <cfRule type="containsBlanks" dxfId="69" priority="26">
      <formula>LEN(TRIM(C163))=0</formula>
    </cfRule>
  </conditionalFormatting>
  <conditionalFormatting sqref="C173:D173">
    <cfRule type="containsBlanks" dxfId="68" priority="22">
      <formula>LEN(TRIM(C173))=0</formula>
    </cfRule>
  </conditionalFormatting>
  <conditionalFormatting sqref="C178:D178">
    <cfRule type="containsBlanks" dxfId="67" priority="21">
      <formula>LEN(TRIM(C178))=0</formula>
    </cfRule>
  </conditionalFormatting>
  <conditionalFormatting sqref="C201:D201">
    <cfRule type="containsBlanks" dxfId="66" priority="20">
      <formula>LEN(TRIM(C201))=0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99:E102">
    <cfRule type="containsBlanks" dxfId="49" priority="56">
      <formula>LEN(TRIM(E99))=0</formula>
    </cfRule>
  </conditionalFormatting>
  <conditionalFormatting sqref="E104">
    <cfRule type="containsBlanks" dxfId="48" priority="51">
      <formula>LEN(TRIM(E104))=0</formula>
    </cfRule>
  </conditionalFormatting>
  <conditionalFormatting sqref="E106:E108">
    <cfRule type="containsBlanks" dxfId="47" priority="52">
      <formula>LEN(TRIM(E106))=0</formula>
    </cfRule>
  </conditionalFormatting>
  <conditionalFormatting sqref="E112:E115">
    <cfRule type="containsBlanks" dxfId="46" priority="40">
      <formula>LEN(TRIM(E112))=0</formula>
    </cfRule>
  </conditionalFormatting>
  <conditionalFormatting sqref="E117:E122">
    <cfRule type="containsBlanks" dxfId="45" priority="41">
      <formula>LEN(TRIM(E117))=0</formula>
    </cfRule>
  </conditionalFormatting>
  <conditionalFormatting sqref="E124:E132">
    <cfRule type="containsBlanks" dxfId="44" priority="42">
      <formula>LEN(TRIM(E124))=0</formula>
    </cfRule>
  </conditionalFormatting>
  <conditionalFormatting sqref="E134">
    <cfRule type="containsBlanks" dxfId="43" priority="43">
      <formula>LEN(TRIM(E134))=0</formula>
    </cfRule>
  </conditionalFormatting>
  <conditionalFormatting sqref="E136:E142">
    <cfRule type="containsBlanks" dxfId="42" priority="44">
      <formula>LEN(TRIM(E136))=0</formula>
    </cfRule>
  </conditionalFormatting>
  <conditionalFormatting sqref="E146:E147">
    <cfRule type="containsBlanks" dxfId="41" priority="38">
      <formula>LEN(TRIM(E146))=0</formula>
    </cfRule>
  </conditionalFormatting>
  <conditionalFormatting sqref="E149:E152">
    <cfRule type="containsBlanks" dxfId="40" priority="35">
      <formula>LEN(TRIM(E149))=0</formula>
    </cfRule>
  </conditionalFormatting>
  <conditionalFormatting sqref="E156:E157">
    <cfRule type="containsBlanks" dxfId="39" priority="33">
      <formula>LEN(TRIM(E156))=0</formula>
    </cfRule>
  </conditionalFormatting>
  <conditionalFormatting sqref="E160:E161">
    <cfRule type="containsBlanks" dxfId="38" priority="32">
      <formula>LEN(TRIM(E160))=0</formula>
    </cfRule>
  </conditionalFormatting>
  <conditionalFormatting sqref="E165:E167">
    <cfRule type="containsBlanks" dxfId="37" priority="29">
      <formula>LEN(TRIM(E165))=0</formula>
    </cfRule>
  </conditionalFormatting>
  <conditionalFormatting sqref="E169">
    <cfRule type="containsBlanks" dxfId="36" priority="27">
      <formula>LEN(TRIM(E169))=0</formula>
    </cfRule>
  </conditionalFormatting>
  <conditionalFormatting sqref="E175:E176">
    <cfRule type="containsBlanks" dxfId="35" priority="18">
      <formula>LEN(TRIM(E175))=0</formula>
    </cfRule>
  </conditionalFormatting>
  <conditionalFormatting sqref="E180:E182">
    <cfRule type="containsBlanks" dxfId="34" priority="16">
      <formula>LEN(TRIM(E180))=0</formula>
    </cfRule>
  </conditionalFormatting>
  <conditionalFormatting sqref="E184:E190">
    <cfRule type="containsBlanks" dxfId="33" priority="14">
      <formula>LEN(TRIM(E184))=0</formula>
    </cfRule>
  </conditionalFormatting>
  <conditionalFormatting sqref="E192">
    <cfRule type="containsBlanks" dxfId="32" priority="12">
      <formula>LEN(TRIM(E192))=0</formula>
    </cfRule>
  </conditionalFormatting>
  <conditionalFormatting sqref="E194:E195">
    <cfRule type="containsBlanks" dxfId="31" priority="9">
      <formula>LEN(TRIM(E194))=0</formula>
    </cfRule>
  </conditionalFormatting>
  <conditionalFormatting sqref="E197">
    <cfRule type="containsBlanks" dxfId="30" priority="7">
      <formula>LEN(TRIM(E197))=0</formula>
    </cfRule>
  </conditionalFormatting>
  <conditionalFormatting sqref="E199">
    <cfRule type="containsBlanks" dxfId="29" priority="5">
      <formula>LEN(TRIM(E199))=0</formula>
    </cfRule>
  </conditionalFormatting>
  <conditionalFormatting sqref="E203">
    <cfRule type="containsBlanks" dxfId="28" priority="2">
      <formula>LEN(TRIM(E203))=0</formula>
    </cfRule>
  </conditionalFormatting>
  <conditionalFormatting sqref="E205">
    <cfRule type="containsBlanks" dxfId="27" priority="1">
      <formula>LEN(TRIM(E205))=0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fitToHeight="0" orientation="landscape" useFirstPageNumber="1" r:id="rId1"/>
  <headerFooter>
    <oddFooter>&amp;C&amp;P</oddFooter>
  </headerFooter>
  <ignoredErrors>
    <ignoredError sqref="B20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48"/>
  <sheetViews>
    <sheetView showGridLines="0" topLeftCell="A22" zoomScaleNormal="100" workbookViewId="0">
      <selection activeCell="E39" sqref="E39"/>
    </sheetView>
  </sheetViews>
  <sheetFormatPr defaultColWidth="9.109375" defaultRowHeight="13.2" x14ac:dyDescent="0.25"/>
  <cols>
    <col min="1" max="1" width="83" style="1" customWidth="1"/>
    <col min="2" max="2" width="14.6640625" style="1" bestFit="1" customWidth="1"/>
    <col min="3" max="3" width="15.109375" style="1" bestFit="1" customWidth="1"/>
    <col min="4" max="5" width="14.6640625" style="1" bestFit="1" customWidth="1"/>
    <col min="6" max="7" width="8.5546875" style="1" bestFit="1" customWidth="1"/>
    <col min="8" max="16384" width="9.109375" style="1"/>
  </cols>
  <sheetData>
    <row r="2" spans="1:13" s="3" customFormat="1" ht="15.6" x14ac:dyDescent="0.3">
      <c r="A2" s="194" t="s">
        <v>264</v>
      </c>
      <c r="B2" s="194"/>
      <c r="C2" s="194"/>
      <c r="D2" s="194"/>
      <c r="E2" s="194"/>
      <c r="F2" s="194"/>
      <c r="G2" s="194"/>
    </row>
    <row r="3" spans="1:13" x14ac:dyDescent="0.25">
      <c r="A3" s="43"/>
      <c r="B3" s="43"/>
      <c r="C3" s="43"/>
      <c r="D3" s="43"/>
      <c r="E3" s="43"/>
      <c r="F3" s="43"/>
      <c r="G3" s="43"/>
    </row>
    <row r="4" spans="1:13" ht="39.6" x14ac:dyDescent="0.25">
      <c r="A4" s="54" t="s">
        <v>117</v>
      </c>
      <c r="B4" s="29" t="s">
        <v>270</v>
      </c>
      <c r="C4" s="29" t="s">
        <v>300</v>
      </c>
      <c r="D4" s="29" t="s">
        <v>288</v>
      </c>
      <c r="E4" s="29" t="s">
        <v>289</v>
      </c>
      <c r="F4" s="35" t="s">
        <v>189</v>
      </c>
      <c r="G4" s="35" t="s">
        <v>190</v>
      </c>
    </row>
    <row r="5" spans="1:13" s="4" customFormat="1" ht="10.199999999999999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 t="s">
        <v>114</v>
      </c>
      <c r="G5" s="52" t="s">
        <v>115</v>
      </c>
    </row>
    <row r="6" spans="1:13" x14ac:dyDescent="0.25">
      <c r="A6" s="7" t="s">
        <v>118</v>
      </c>
      <c r="B6" s="7"/>
      <c r="C6" s="7"/>
      <c r="D6" s="7"/>
      <c r="E6" s="7"/>
      <c r="F6" s="7"/>
      <c r="G6" s="7"/>
    </row>
    <row r="7" spans="1:13" ht="15.6" x14ac:dyDescent="0.3">
      <c r="A7" s="47" t="s">
        <v>158</v>
      </c>
      <c r="B7" s="58">
        <v>24512.71</v>
      </c>
      <c r="C7" s="58">
        <v>45010</v>
      </c>
      <c r="D7" s="58">
        <v>45010</v>
      </c>
      <c r="E7" s="58">
        <f t="shared" ref="E7" si="0">E8</f>
        <v>12779.25</v>
      </c>
      <c r="F7" s="109">
        <f>IFERROR(E7/B7*100,"-")</f>
        <v>52.133158675642143</v>
      </c>
      <c r="G7" s="109">
        <f>IFERROR(E7/D7*100,"-")</f>
        <v>28.392023994667852</v>
      </c>
      <c r="I7" s="96" t="s">
        <v>260</v>
      </c>
      <c r="J7" s="97"/>
      <c r="K7" s="97"/>
      <c r="L7" s="97"/>
      <c r="M7" s="97"/>
    </row>
    <row r="8" spans="1:13" ht="15.6" x14ac:dyDescent="0.3">
      <c r="A8" s="48" t="s">
        <v>147</v>
      </c>
      <c r="B8" s="14">
        <v>24512.71</v>
      </c>
      <c r="C8" s="14">
        <v>45010</v>
      </c>
      <c r="D8" s="14">
        <v>45101</v>
      </c>
      <c r="E8" s="14">
        <v>12779.25</v>
      </c>
      <c r="F8" s="110">
        <f t="shared" ref="F8:F23" si="1">IFERROR(E8/B8*100,"-")</f>
        <v>52.133158675642143</v>
      </c>
      <c r="G8" s="110">
        <f t="shared" ref="G8:G23" si="2">IFERROR(E8/D8*100,"-")</f>
        <v>28.334737588966984</v>
      </c>
      <c r="I8" s="96" t="s">
        <v>261</v>
      </c>
      <c r="J8" s="97"/>
      <c r="K8" s="97"/>
      <c r="L8" s="97"/>
      <c r="M8" s="97"/>
    </row>
    <row r="9" spans="1:13" ht="13.8" x14ac:dyDescent="0.3">
      <c r="A9" s="47" t="s">
        <v>159</v>
      </c>
      <c r="B9" s="58">
        <f>B10</f>
        <v>30537.69</v>
      </c>
      <c r="C9" s="58">
        <f t="shared" ref="C9:E9" si="3">C10</f>
        <v>36220</v>
      </c>
      <c r="D9" s="58">
        <f t="shared" si="3"/>
        <v>36220</v>
      </c>
      <c r="E9" s="58">
        <f t="shared" si="3"/>
        <v>23965.11</v>
      </c>
      <c r="F9" s="109">
        <f t="shared" si="1"/>
        <v>78.477153969406331</v>
      </c>
      <c r="G9" s="109">
        <f t="shared" si="2"/>
        <v>66.165405853119836</v>
      </c>
      <c r="I9" s="98" t="s">
        <v>262</v>
      </c>
    </row>
    <row r="10" spans="1:13" x14ac:dyDescent="0.25">
      <c r="A10" s="48" t="s">
        <v>154</v>
      </c>
      <c r="B10" s="14">
        <v>30537.69</v>
      </c>
      <c r="C10" s="14">
        <v>36220</v>
      </c>
      <c r="D10" s="14">
        <v>36220</v>
      </c>
      <c r="E10" s="14">
        <v>23965.11</v>
      </c>
      <c r="F10" s="110">
        <f t="shared" si="1"/>
        <v>78.477153969406331</v>
      </c>
      <c r="G10" s="110">
        <f t="shared" si="2"/>
        <v>66.165405853119836</v>
      </c>
    </row>
    <row r="11" spans="1:13" x14ac:dyDescent="0.25">
      <c r="A11" s="47" t="s">
        <v>160</v>
      </c>
      <c r="B11" s="58">
        <f>B12+B13</f>
        <v>190015.84</v>
      </c>
      <c r="C11" s="58">
        <f t="shared" ref="C11:D11" si="4">C12+C13</f>
        <v>196336</v>
      </c>
      <c r="D11" s="58">
        <f t="shared" si="4"/>
        <v>196336</v>
      </c>
      <c r="E11" s="58">
        <f>E12+E13</f>
        <v>279901.21999999997</v>
      </c>
      <c r="F11" s="109">
        <f t="shared" si="1"/>
        <v>147.30415106445861</v>
      </c>
      <c r="G11" s="109">
        <f t="shared" si="2"/>
        <v>142.56235229402657</v>
      </c>
    </row>
    <row r="12" spans="1:13" x14ac:dyDescent="0.25">
      <c r="A12" s="48" t="s">
        <v>150</v>
      </c>
      <c r="B12" s="14">
        <v>30895.5</v>
      </c>
      <c r="C12" s="14">
        <v>17500</v>
      </c>
      <c r="D12" s="14">
        <v>17500</v>
      </c>
      <c r="E12" s="14">
        <v>38733.449999999997</v>
      </c>
      <c r="F12" s="110">
        <f t="shared" si="1"/>
        <v>125.36922852842648</v>
      </c>
      <c r="G12" s="110">
        <f t="shared" si="2"/>
        <v>221.33399999999997</v>
      </c>
    </row>
    <row r="13" spans="1:13" x14ac:dyDescent="0.25">
      <c r="A13" s="48" t="s">
        <v>153</v>
      </c>
      <c r="B13" s="14">
        <v>159120.34</v>
      </c>
      <c r="C13" s="14">
        <v>178836</v>
      </c>
      <c r="D13" s="14">
        <v>178836</v>
      </c>
      <c r="E13" s="14">
        <v>241167.77</v>
      </c>
      <c r="F13" s="110">
        <f t="shared" si="1"/>
        <v>151.56313140105155</v>
      </c>
      <c r="G13" s="110">
        <f t="shared" si="2"/>
        <v>134.85415128944956</v>
      </c>
    </row>
    <row r="14" spans="1:13" x14ac:dyDescent="0.25">
      <c r="A14" s="47" t="s">
        <v>161</v>
      </c>
      <c r="B14" s="58">
        <f>B15+B16</f>
        <v>1385273.29</v>
      </c>
      <c r="C14" s="58">
        <f t="shared" ref="C14:D14" si="5">C15+C16</f>
        <v>1638405</v>
      </c>
      <c r="D14" s="58">
        <f t="shared" si="5"/>
        <v>1638405</v>
      </c>
      <c r="E14" s="58">
        <f>E15+E16</f>
        <v>1783767.23</v>
      </c>
      <c r="F14" s="109">
        <f t="shared" si="1"/>
        <v>128.76644939858761</v>
      </c>
      <c r="G14" s="109">
        <f t="shared" si="2"/>
        <v>108.8721793451558</v>
      </c>
    </row>
    <row r="15" spans="1:13" x14ac:dyDescent="0.25">
      <c r="A15" s="48" t="s">
        <v>151</v>
      </c>
      <c r="B15" s="14">
        <v>18339.7</v>
      </c>
      <c r="C15" s="14">
        <v>17400</v>
      </c>
      <c r="D15" s="14">
        <v>17400</v>
      </c>
      <c r="E15" s="14">
        <v>2173.2399999999998</v>
      </c>
      <c r="F15" s="110">
        <f t="shared" si="1"/>
        <v>11.849921209180083</v>
      </c>
      <c r="G15" s="110">
        <f t="shared" si="2"/>
        <v>12.489885057471263</v>
      </c>
    </row>
    <row r="16" spans="1:13" x14ac:dyDescent="0.25">
      <c r="A16" s="48" t="s">
        <v>152</v>
      </c>
      <c r="B16" s="14">
        <v>1366933.59</v>
      </c>
      <c r="C16" s="14">
        <v>1621005</v>
      </c>
      <c r="D16" s="14">
        <v>1621005</v>
      </c>
      <c r="E16" s="14">
        <v>1781593.99</v>
      </c>
      <c r="F16" s="110">
        <f t="shared" si="1"/>
        <v>130.33508014094522</v>
      </c>
      <c r="G16" s="110">
        <f t="shared" si="2"/>
        <v>109.90675476016423</v>
      </c>
    </row>
    <row r="17" spans="1:7" x14ac:dyDescent="0.25">
      <c r="A17" s="47" t="s">
        <v>194</v>
      </c>
      <c r="B17" s="58">
        <f>B18</f>
        <v>27880.59</v>
      </c>
      <c r="C17" s="58">
        <f t="shared" ref="C17:D17" si="6">C18</f>
        <v>4500</v>
      </c>
      <c r="D17" s="58">
        <f t="shared" si="6"/>
        <v>4500</v>
      </c>
      <c r="E17" s="58">
        <f>E18</f>
        <v>869.5</v>
      </c>
      <c r="F17" s="109">
        <f t="shared" si="1"/>
        <v>3.1186571015893136</v>
      </c>
      <c r="G17" s="109">
        <f t="shared" si="2"/>
        <v>19.322222222222223</v>
      </c>
    </row>
    <row r="18" spans="1:7" x14ac:dyDescent="0.25">
      <c r="A18" s="48" t="s">
        <v>193</v>
      </c>
      <c r="B18" s="14">
        <v>27880.59</v>
      </c>
      <c r="C18" s="14">
        <v>4500</v>
      </c>
      <c r="D18" s="14">
        <v>4500</v>
      </c>
      <c r="E18" s="14">
        <v>869.5</v>
      </c>
      <c r="F18" s="110">
        <f t="shared" si="1"/>
        <v>3.1186571015893136</v>
      </c>
      <c r="G18" s="110">
        <f t="shared" si="2"/>
        <v>19.322222222222223</v>
      </c>
    </row>
    <row r="19" spans="1:7" x14ac:dyDescent="0.25">
      <c r="A19" s="47" t="s">
        <v>218</v>
      </c>
      <c r="B19" s="58">
        <f>B20+B21</f>
        <v>188.77</v>
      </c>
      <c r="C19" s="58">
        <f t="shared" ref="C19:E19" si="7">C20+C21</f>
        <v>410</v>
      </c>
      <c r="D19" s="58">
        <f t="shared" si="7"/>
        <v>410</v>
      </c>
      <c r="E19" s="58">
        <f t="shared" si="7"/>
        <v>140.16999999999999</v>
      </c>
      <c r="F19" s="109">
        <f t="shared" si="1"/>
        <v>74.254383641468451</v>
      </c>
      <c r="G19" s="109">
        <f t="shared" si="2"/>
        <v>34.18780487804878</v>
      </c>
    </row>
    <row r="20" spans="1:7" x14ac:dyDescent="0.25">
      <c r="A20" s="48" t="s">
        <v>148</v>
      </c>
      <c r="B20" s="14">
        <v>188.77</v>
      </c>
      <c r="C20" s="14">
        <v>410</v>
      </c>
      <c r="D20" s="14">
        <v>410</v>
      </c>
      <c r="E20" s="14">
        <v>140.16999999999999</v>
      </c>
      <c r="F20" s="110">
        <f t="shared" si="1"/>
        <v>74.254383641468451</v>
      </c>
      <c r="G20" s="110">
        <f t="shared" si="2"/>
        <v>34.18780487804878</v>
      </c>
    </row>
    <row r="21" spans="1:7" x14ac:dyDescent="0.25">
      <c r="A21" s="48" t="s">
        <v>162</v>
      </c>
      <c r="B21" s="100">
        <v>0</v>
      </c>
      <c r="C21" s="100">
        <v>0</v>
      </c>
      <c r="D21" s="100">
        <v>0</v>
      </c>
      <c r="E21" s="100">
        <v>0</v>
      </c>
      <c r="F21" s="110" t="str">
        <f t="shared" si="1"/>
        <v>-</v>
      </c>
      <c r="G21" s="110" t="str">
        <f t="shared" si="2"/>
        <v>-</v>
      </c>
    </row>
    <row r="22" spans="1:7" x14ac:dyDescent="0.25">
      <c r="A22" s="48"/>
      <c r="B22" s="11"/>
      <c r="C22" s="11"/>
      <c r="D22" s="11"/>
      <c r="E22" s="11"/>
      <c r="F22" s="110"/>
      <c r="G22" s="110"/>
    </row>
    <row r="23" spans="1:7" x14ac:dyDescent="0.25">
      <c r="A23" s="56" t="s">
        <v>19</v>
      </c>
      <c r="B23" s="57">
        <f>B7+B9+B11+B14+B17+B19</f>
        <v>1658408.8900000001</v>
      </c>
      <c r="C23" s="57">
        <f t="shared" ref="C23" si="8">C7+C9+C11+C14+C17+C19</f>
        <v>1920881</v>
      </c>
      <c r="D23" s="57">
        <f>D7+D9+D11+D14+D17+D19</f>
        <v>1920881</v>
      </c>
      <c r="E23" s="57">
        <f>E7+E9+E11+E14+E17+E19</f>
        <v>2101422.48</v>
      </c>
      <c r="F23" s="92">
        <f t="shared" si="1"/>
        <v>126.71317023632211</v>
      </c>
      <c r="G23" s="92">
        <f t="shared" si="2"/>
        <v>109.39888936378672</v>
      </c>
    </row>
    <row r="24" spans="1:7" s="5" customFormat="1" x14ac:dyDescent="0.25">
      <c r="B24" s="80"/>
      <c r="C24" s="80"/>
      <c r="D24" s="80"/>
      <c r="E24" s="80"/>
      <c r="F24" s="82"/>
      <c r="G24" s="82"/>
    </row>
    <row r="25" spans="1:7" x14ac:dyDescent="0.25">
      <c r="B25" s="63"/>
      <c r="C25" s="63"/>
      <c r="D25" s="63"/>
      <c r="E25" s="63"/>
      <c r="F25" s="42"/>
      <c r="G25" s="42"/>
    </row>
    <row r="26" spans="1:7" x14ac:dyDescent="0.25">
      <c r="B26" s="63"/>
      <c r="C26" s="63"/>
      <c r="D26" s="63"/>
      <c r="E26" s="63"/>
      <c r="F26" s="83"/>
      <c r="G26" s="83"/>
    </row>
    <row r="27" spans="1:7" x14ac:dyDescent="0.25">
      <c r="A27" s="7" t="s">
        <v>119</v>
      </c>
      <c r="B27" s="81"/>
      <c r="C27" s="81"/>
      <c r="D27" s="81"/>
      <c r="E27" s="81"/>
      <c r="F27" s="49"/>
      <c r="G27" s="49"/>
    </row>
    <row r="28" spans="1:7" x14ac:dyDescent="0.25">
      <c r="A28" s="47" t="s">
        <v>158</v>
      </c>
      <c r="B28" s="103">
        <f>B29</f>
        <v>25091.256000000001</v>
      </c>
      <c r="C28" s="103">
        <f t="shared" ref="C28:D28" si="9">C29</f>
        <v>45010</v>
      </c>
      <c r="D28" s="103">
        <f t="shared" si="9"/>
        <v>45010</v>
      </c>
      <c r="E28" s="103">
        <f>E29</f>
        <v>49478.61</v>
      </c>
      <c r="F28" s="109">
        <f t="shared" ref="F28:F46" si="10">IFERROR(E28/B28*100,"-")</f>
        <v>197.19463226551909</v>
      </c>
      <c r="G28" s="109">
        <f t="shared" ref="G28:G46" si="11">IFERROR(E28/D28*100,"-")</f>
        <v>109.92803821373028</v>
      </c>
    </row>
    <row r="29" spans="1:7" x14ac:dyDescent="0.25">
      <c r="A29" s="48" t="s">
        <v>147</v>
      </c>
      <c r="B29" s="104">
        <v>25091.256000000001</v>
      </c>
      <c r="C29" s="104">
        <v>45010</v>
      </c>
      <c r="D29" s="104">
        <v>45010</v>
      </c>
      <c r="E29" s="104">
        <v>49478.61</v>
      </c>
      <c r="F29" s="110">
        <f t="shared" si="10"/>
        <v>197.19463226551909</v>
      </c>
      <c r="G29" s="110">
        <f t="shared" si="11"/>
        <v>109.92803821373028</v>
      </c>
    </row>
    <row r="30" spans="1:7" x14ac:dyDescent="0.25">
      <c r="A30" s="47" t="s">
        <v>159</v>
      </c>
      <c r="B30" s="103">
        <f>B31</f>
        <v>20117.8</v>
      </c>
      <c r="C30" s="103">
        <f t="shared" ref="C30:D30" si="12">C31</f>
        <v>41197</v>
      </c>
      <c r="D30" s="103">
        <f t="shared" si="12"/>
        <v>41197</v>
      </c>
      <c r="E30" s="103">
        <f>E31</f>
        <v>16462.189999999999</v>
      </c>
      <c r="F30" s="109">
        <f t="shared" si="10"/>
        <v>81.828977323564203</v>
      </c>
      <c r="G30" s="109">
        <f t="shared" si="11"/>
        <v>39.959681530208506</v>
      </c>
    </row>
    <row r="31" spans="1:7" x14ac:dyDescent="0.25">
      <c r="A31" s="48" t="s">
        <v>154</v>
      </c>
      <c r="B31" s="104">
        <v>20117.8</v>
      </c>
      <c r="C31" s="104">
        <v>41197</v>
      </c>
      <c r="D31" s="104">
        <v>41197</v>
      </c>
      <c r="E31" s="104">
        <v>16462.189999999999</v>
      </c>
      <c r="F31" s="110">
        <f t="shared" si="10"/>
        <v>81.828977323564203</v>
      </c>
      <c r="G31" s="110">
        <f t="shared" si="11"/>
        <v>39.959681530208506</v>
      </c>
    </row>
    <row r="32" spans="1:7" x14ac:dyDescent="0.25">
      <c r="A32" s="47" t="s">
        <v>160</v>
      </c>
      <c r="B32" s="103">
        <f>B33+B34</f>
        <v>202180.81</v>
      </c>
      <c r="C32" s="103">
        <f t="shared" ref="C32:D32" si="13">C33+C34</f>
        <v>203559</v>
      </c>
      <c r="D32" s="103">
        <f t="shared" si="13"/>
        <v>203559</v>
      </c>
      <c r="E32" s="103">
        <f>E33+E34</f>
        <v>253699.84</v>
      </c>
      <c r="F32" s="109">
        <f t="shared" si="10"/>
        <v>125.48166168688314</v>
      </c>
      <c r="G32" s="109">
        <f t="shared" si="11"/>
        <v>124.63209192420869</v>
      </c>
    </row>
    <row r="33" spans="1:7" x14ac:dyDescent="0.25">
      <c r="A33" s="48" t="s">
        <v>150</v>
      </c>
      <c r="B33" s="104">
        <v>36109.089999999997</v>
      </c>
      <c r="C33" s="104">
        <v>24723</v>
      </c>
      <c r="D33" s="104">
        <v>24723</v>
      </c>
      <c r="E33" s="104">
        <v>37611.269999999997</v>
      </c>
      <c r="F33" s="110">
        <f t="shared" si="10"/>
        <v>104.16011591541077</v>
      </c>
      <c r="G33" s="110">
        <f t="shared" si="11"/>
        <v>152.13068802329812</v>
      </c>
    </row>
    <row r="34" spans="1:7" x14ac:dyDescent="0.25">
      <c r="A34" s="48" t="s">
        <v>153</v>
      </c>
      <c r="B34" s="104">
        <v>166071.72</v>
      </c>
      <c r="C34" s="104">
        <v>178836</v>
      </c>
      <c r="D34" s="104">
        <v>178836</v>
      </c>
      <c r="E34" s="104">
        <v>216088.57</v>
      </c>
      <c r="F34" s="110">
        <f t="shared" si="10"/>
        <v>130.11762026671369</v>
      </c>
      <c r="G34" s="110">
        <f t="shared" si="11"/>
        <v>120.83057661768323</v>
      </c>
    </row>
    <row r="35" spans="1:7" x14ac:dyDescent="0.25">
      <c r="A35" s="47" t="s">
        <v>161</v>
      </c>
      <c r="B35" s="103">
        <f>B36+B37</f>
        <v>1379284.42</v>
      </c>
      <c r="C35" s="103">
        <f t="shared" ref="C35:D35" si="14">C36+C37</f>
        <v>1651394</v>
      </c>
      <c r="D35" s="103">
        <f t="shared" si="14"/>
        <v>1651394</v>
      </c>
      <c r="E35" s="103">
        <f>E36+E37</f>
        <v>1784101.35</v>
      </c>
      <c r="F35" s="109">
        <f t="shared" si="10"/>
        <v>129.34977906877251</v>
      </c>
      <c r="G35" s="109">
        <f t="shared" si="11"/>
        <v>108.03608042659718</v>
      </c>
    </row>
    <row r="36" spans="1:7" x14ac:dyDescent="0.25">
      <c r="A36" s="48" t="s">
        <v>151</v>
      </c>
      <c r="B36" s="104">
        <v>11931.69</v>
      </c>
      <c r="C36" s="104">
        <v>19098</v>
      </c>
      <c r="D36" s="104">
        <v>19098</v>
      </c>
      <c r="E36" s="104">
        <v>7153.24</v>
      </c>
      <c r="F36" s="110">
        <f t="shared" si="10"/>
        <v>59.951607861082543</v>
      </c>
      <c r="G36" s="110">
        <f t="shared" si="11"/>
        <v>37.455440360247145</v>
      </c>
    </row>
    <row r="37" spans="1:7" x14ac:dyDescent="0.25">
      <c r="A37" s="48" t="s">
        <v>152</v>
      </c>
      <c r="B37" s="104">
        <v>1367352.73</v>
      </c>
      <c r="C37" s="104">
        <v>1632296</v>
      </c>
      <c r="D37" s="104">
        <v>1632296</v>
      </c>
      <c r="E37" s="104">
        <v>1776948.11</v>
      </c>
      <c r="F37" s="110">
        <f t="shared" si="10"/>
        <v>129.95535614281474</v>
      </c>
      <c r="G37" s="110">
        <f t="shared" si="11"/>
        <v>108.86187983061897</v>
      </c>
    </row>
    <row r="38" spans="1:7" x14ac:dyDescent="0.25">
      <c r="A38" s="47" t="s">
        <v>194</v>
      </c>
      <c r="B38" s="103">
        <f>B39</f>
        <v>29374.76</v>
      </c>
      <c r="C38" s="103">
        <f t="shared" ref="C38:D38" si="15">C39</f>
        <v>4760</v>
      </c>
      <c r="D38" s="103">
        <f t="shared" si="15"/>
        <v>4760</v>
      </c>
      <c r="E38" s="103">
        <v>838.48</v>
      </c>
      <c r="F38" s="109">
        <f t="shared" si="10"/>
        <v>2.854423321245859</v>
      </c>
      <c r="G38" s="109">
        <f t="shared" si="11"/>
        <v>17.615126050420169</v>
      </c>
    </row>
    <row r="39" spans="1:7" x14ac:dyDescent="0.25">
      <c r="A39" s="48" t="s">
        <v>193</v>
      </c>
      <c r="B39" s="104">
        <v>29374.76</v>
      </c>
      <c r="C39" s="104">
        <v>4760</v>
      </c>
      <c r="D39" s="104">
        <v>4760</v>
      </c>
      <c r="E39" s="104">
        <v>838.48</v>
      </c>
      <c r="F39" s="110">
        <f t="shared" si="10"/>
        <v>2.854423321245859</v>
      </c>
      <c r="G39" s="110">
        <f t="shared" si="11"/>
        <v>17.615126050420169</v>
      </c>
    </row>
    <row r="40" spans="1:7" x14ac:dyDescent="0.25">
      <c r="A40" s="47" t="s">
        <v>218</v>
      </c>
      <c r="B40" s="103">
        <f>B41+B42</f>
        <v>0</v>
      </c>
      <c r="C40" s="103">
        <f t="shared" ref="C40:E40" si="16">C41+C42</f>
        <v>410</v>
      </c>
      <c r="D40" s="103">
        <f t="shared" si="16"/>
        <v>410</v>
      </c>
      <c r="E40" s="103">
        <f t="shared" si="16"/>
        <v>0</v>
      </c>
      <c r="F40" s="109" t="str">
        <f t="shared" si="10"/>
        <v>-</v>
      </c>
      <c r="G40" s="109">
        <f t="shared" si="11"/>
        <v>0</v>
      </c>
    </row>
    <row r="41" spans="1:7" x14ac:dyDescent="0.25">
      <c r="A41" s="48" t="s">
        <v>148</v>
      </c>
      <c r="B41" s="104">
        <v>0</v>
      </c>
      <c r="C41" s="104">
        <v>410</v>
      </c>
      <c r="D41" s="104">
        <v>410</v>
      </c>
      <c r="E41" s="104">
        <v>0</v>
      </c>
      <c r="F41" s="110" t="str">
        <f t="shared" si="10"/>
        <v>-</v>
      </c>
      <c r="G41" s="110">
        <f t="shared" si="11"/>
        <v>0</v>
      </c>
    </row>
    <row r="42" spans="1:7" x14ac:dyDescent="0.25">
      <c r="A42" s="48" t="s">
        <v>162</v>
      </c>
      <c r="B42" s="22">
        <v>0</v>
      </c>
      <c r="C42" s="22">
        <v>0</v>
      </c>
      <c r="D42" s="22">
        <v>0</v>
      </c>
      <c r="E42" s="22">
        <v>0</v>
      </c>
      <c r="F42" s="110" t="str">
        <f t="shared" si="10"/>
        <v>-</v>
      </c>
      <c r="G42" s="110" t="str">
        <f t="shared" si="11"/>
        <v>-</v>
      </c>
    </row>
    <row r="43" spans="1:7" x14ac:dyDescent="0.25">
      <c r="A43" s="47" t="s">
        <v>163</v>
      </c>
      <c r="B43" s="103">
        <f>B44</f>
        <v>0</v>
      </c>
      <c r="C43" s="103">
        <f t="shared" ref="C43:E43" si="17">C44</f>
        <v>0</v>
      </c>
      <c r="D43" s="103">
        <f t="shared" si="17"/>
        <v>0</v>
      </c>
      <c r="E43" s="103">
        <f t="shared" si="17"/>
        <v>0</v>
      </c>
      <c r="F43" s="109" t="str">
        <f t="shared" si="10"/>
        <v>-</v>
      </c>
      <c r="G43" s="109" t="str">
        <f t="shared" si="11"/>
        <v>-</v>
      </c>
    </row>
    <row r="44" spans="1:7" x14ac:dyDescent="0.25">
      <c r="A44" s="48" t="s">
        <v>149</v>
      </c>
      <c r="B44" s="22">
        <v>0</v>
      </c>
      <c r="C44" s="22">
        <v>0</v>
      </c>
      <c r="D44" s="22">
        <v>0</v>
      </c>
      <c r="E44" s="22">
        <v>0</v>
      </c>
      <c r="F44" s="110" t="str">
        <f t="shared" si="10"/>
        <v>-</v>
      </c>
      <c r="G44" s="110" t="str">
        <f t="shared" si="11"/>
        <v>-</v>
      </c>
    </row>
    <row r="45" spans="1:7" x14ac:dyDescent="0.25">
      <c r="A45" s="48"/>
      <c r="B45" s="104"/>
      <c r="C45" s="104"/>
      <c r="D45" s="104"/>
      <c r="E45" s="104"/>
      <c r="F45" s="110"/>
      <c r="G45" s="110"/>
    </row>
    <row r="46" spans="1:7" x14ac:dyDescent="0.25">
      <c r="A46" s="56" t="s">
        <v>102</v>
      </c>
      <c r="B46" s="106">
        <f>B28+B30+B32+B35+B38+B40+B43</f>
        <v>1656049.0459999999</v>
      </c>
      <c r="C46" s="106">
        <f t="shared" ref="C46:D46" si="18">C28+C30+C32+C35+C38+C40+C43</f>
        <v>1946330</v>
      </c>
      <c r="D46" s="106">
        <f t="shared" si="18"/>
        <v>1946330</v>
      </c>
      <c r="E46" s="106">
        <f>E28+E30+E32+E35+E38</f>
        <v>2104580.4700000002</v>
      </c>
      <c r="F46" s="92">
        <f t="shared" si="10"/>
        <v>127.08442875429189</v>
      </c>
      <c r="G46" s="92">
        <f t="shared" si="11"/>
        <v>108.13071113326107</v>
      </c>
    </row>
    <row r="48" spans="1:7" x14ac:dyDescent="0.25">
      <c r="B48" s="63"/>
      <c r="C48" s="63"/>
      <c r="D48" s="63"/>
      <c r="E48" s="63"/>
      <c r="F48" s="63"/>
      <c r="G48" s="63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77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A31" sqref="A31:A32"/>
    </sheetView>
  </sheetViews>
  <sheetFormatPr defaultColWidth="9.109375" defaultRowHeight="13.2" x14ac:dyDescent="0.25"/>
  <cols>
    <col min="1" max="1" width="100.109375" style="1" customWidth="1"/>
    <col min="2" max="2" width="16.6640625" style="1" customWidth="1"/>
    <col min="3" max="3" width="15.33203125" style="1" bestFit="1" customWidth="1"/>
    <col min="4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3" s="118" customFormat="1" ht="13.5" customHeight="1" x14ac:dyDescent="0.3">
      <c r="A1" s="194" t="s">
        <v>265</v>
      </c>
      <c r="B1" s="194"/>
      <c r="C1" s="194"/>
      <c r="D1" s="194"/>
      <c r="E1" s="194"/>
      <c r="F1" s="194"/>
      <c r="G1" s="194"/>
    </row>
    <row r="2" spans="1:13" ht="3.75" customHeight="1" x14ac:dyDescent="0.25">
      <c r="A2" s="43"/>
      <c r="B2" s="43"/>
      <c r="C2" s="43"/>
      <c r="D2" s="43"/>
      <c r="E2" s="43"/>
      <c r="F2" s="43"/>
      <c r="G2" s="43"/>
    </row>
    <row r="3" spans="1:13" ht="26.4" x14ac:dyDescent="0.25">
      <c r="A3" s="54" t="s">
        <v>120</v>
      </c>
      <c r="B3" s="29" t="s">
        <v>271</v>
      </c>
      <c r="C3" s="29" t="s">
        <v>300</v>
      </c>
      <c r="D3" s="29" t="s">
        <v>288</v>
      </c>
      <c r="E3" s="29" t="s">
        <v>293</v>
      </c>
      <c r="F3" s="35" t="s">
        <v>189</v>
      </c>
      <c r="G3" s="35" t="s">
        <v>190</v>
      </c>
    </row>
    <row r="4" spans="1:13" s="4" customFormat="1" ht="8.25" customHeight="1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 t="s">
        <v>114</v>
      </c>
      <c r="G4" s="52" t="s">
        <v>115</v>
      </c>
    </row>
    <row r="5" spans="1:13" x14ac:dyDescent="0.25">
      <c r="A5" s="7" t="s">
        <v>126</v>
      </c>
      <c r="B5" s="7"/>
      <c r="C5" s="7"/>
      <c r="D5" s="7"/>
      <c r="E5" s="7"/>
      <c r="F5" s="7"/>
      <c r="G5" s="7"/>
    </row>
    <row r="6" spans="1:13" ht="15.6" x14ac:dyDescent="0.3">
      <c r="A6" s="95" t="s">
        <v>121</v>
      </c>
      <c r="B6" s="113">
        <f>SUM(B7:B11)</f>
        <v>0</v>
      </c>
      <c r="C6" s="113">
        <f t="shared" ref="C6:E6" si="0">SUM(C7:C11)</f>
        <v>0</v>
      </c>
      <c r="D6" s="113">
        <f t="shared" si="0"/>
        <v>0</v>
      </c>
      <c r="E6" s="113">
        <f t="shared" si="0"/>
        <v>0</v>
      </c>
      <c r="F6" s="115" t="str">
        <f>IFERROR(E6/B6*100,"-")</f>
        <v>-</v>
      </c>
      <c r="G6" s="115" t="str">
        <f>IFERROR(E6/D6*100,"-")</f>
        <v>-</v>
      </c>
      <c r="I6" s="96" t="s">
        <v>260</v>
      </c>
      <c r="J6" s="97"/>
      <c r="K6" s="97"/>
      <c r="L6" s="97"/>
      <c r="M6" s="97"/>
    </row>
    <row r="7" spans="1:13" ht="15.6" x14ac:dyDescent="0.3">
      <c r="A7" s="51" t="s">
        <v>164</v>
      </c>
      <c r="B7" s="22">
        <v>0</v>
      </c>
      <c r="C7" s="22">
        <v>0</v>
      </c>
      <c r="D7" s="22">
        <v>0</v>
      </c>
      <c r="E7" s="22">
        <v>0</v>
      </c>
      <c r="F7" s="110" t="str">
        <f t="shared" ref="F7:F38" si="1">IFERROR(E7/B7*100,"-")</f>
        <v>-</v>
      </c>
      <c r="G7" s="110" t="str">
        <f t="shared" ref="G7:G38" si="2">IFERROR(E7/D7*100,"-")</f>
        <v>-</v>
      </c>
      <c r="I7" s="96" t="s">
        <v>261</v>
      </c>
      <c r="J7" s="97"/>
      <c r="K7" s="97"/>
      <c r="L7" s="97"/>
      <c r="M7" s="97"/>
    </row>
    <row r="8" spans="1:13" ht="13.8" x14ac:dyDescent="0.3">
      <c r="A8" s="51" t="s">
        <v>212</v>
      </c>
      <c r="B8" s="22">
        <v>0</v>
      </c>
      <c r="C8" s="22">
        <v>0</v>
      </c>
      <c r="D8" s="22">
        <v>0</v>
      </c>
      <c r="E8" s="22">
        <v>0</v>
      </c>
      <c r="F8" s="110" t="str">
        <f t="shared" si="1"/>
        <v>-</v>
      </c>
      <c r="G8" s="110" t="str">
        <f t="shared" si="2"/>
        <v>-</v>
      </c>
      <c r="I8" s="98" t="s">
        <v>262</v>
      </c>
    </row>
    <row r="9" spans="1:13" x14ac:dyDescent="0.25">
      <c r="A9" s="51" t="s">
        <v>165</v>
      </c>
      <c r="B9" s="22">
        <v>0</v>
      </c>
      <c r="C9" s="22">
        <v>0</v>
      </c>
      <c r="D9" s="22">
        <v>0</v>
      </c>
      <c r="E9" s="22">
        <v>0</v>
      </c>
      <c r="F9" s="110" t="str">
        <f t="shared" si="1"/>
        <v>-</v>
      </c>
      <c r="G9" s="110" t="str">
        <f t="shared" si="2"/>
        <v>-</v>
      </c>
    </row>
    <row r="10" spans="1:13" x14ac:dyDescent="0.25">
      <c r="A10" s="51" t="s">
        <v>166</v>
      </c>
      <c r="B10" s="22">
        <v>0</v>
      </c>
      <c r="C10" s="22">
        <v>0</v>
      </c>
      <c r="D10" s="22">
        <v>0</v>
      </c>
      <c r="E10" s="22">
        <v>0</v>
      </c>
      <c r="F10" s="110" t="str">
        <f t="shared" si="1"/>
        <v>-</v>
      </c>
      <c r="G10" s="110" t="str">
        <f t="shared" si="2"/>
        <v>-</v>
      </c>
    </row>
    <row r="11" spans="1:13" x14ac:dyDescent="0.25">
      <c r="A11" s="51" t="s">
        <v>167</v>
      </c>
      <c r="B11" s="22">
        <v>0</v>
      </c>
      <c r="C11" s="22">
        <v>0</v>
      </c>
      <c r="D11" s="22">
        <v>0</v>
      </c>
      <c r="E11" s="22">
        <v>0</v>
      </c>
      <c r="F11" s="110" t="str">
        <f t="shared" si="1"/>
        <v>-</v>
      </c>
      <c r="G11" s="110" t="str">
        <f t="shared" si="2"/>
        <v>-</v>
      </c>
    </row>
    <row r="12" spans="1:13" x14ac:dyDescent="0.25">
      <c r="A12" s="85" t="s">
        <v>122</v>
      </c>
      <c r="B12" s="113">
        <f>SUM(B13:B16)</f>
        <v>0</v>
      </c>
      <c r="C12" s="113">
        <v>0</v>
      </c>
      <c r="D12" s="113">
        <v>0</v>
      </c>
      <c r="E12" s="113">
        <v>0</v>
      </c>
      <c r="F12" s="115" t="str">
        <f t="shared" si="1"/>
        <v>-</v>
      </c>
      <c r="G12" s="115" t="str">
        <f t="shared" si="2"/>
        <v>-</v>
      </c>
    </row>
    <row r="13" spans="1:13" x14ac:dyDescent="0.25">
      <c r="A13" s="51" t="s">
        <v>168</v>
      </c>
      <c r="B13" s="22">
        <v>0</v>
      </c>
      <c r="C13" s="22">
        <v>0</v>
      </c>
      <c r="D13" s="22">
        <v>0</v>
      </c>
      <c r="E13" s="22">
        <v>0</v>
      </c>
      <c r="F13" s="110" t="str">
        <f t="shared" si="1"/>
        <v>-</v>
      </c>
      <c r="G13" s="110" t="str">
        <f t="shared" si="2"/>
        <v>-</v>
      </c>
    </row>
    <row r="14" spans="1:13" x14ac:dyDescent="0.25">
      <c r="A14" s="51" t="s">
        <v>169</v>
      </c>
      <c r="B14" s="22">
        <v>0</v>
      </c>
      <c r="C14" s="22">
        <v>0</v>
      </c>
      <c r="D14" s="22">
        <v>0</v>
      </c>
      <c r="E14" s="22">
        <v>0</v>
      </c>
      <c r="F14" s="110" t="str">
        <f t="shared" si="1"/>
        <v>-</v>
      </c>
      <c r="G14" s="110" t="str">
        <f t="shared" si="2"/>
        <v>-</v>
      </c>
    </row>
    <row r="15" spans="1:13" x14ac:dyDescent="0.25">
      <c r="A15" s="51" t="s">
        <v>170</v>
      </c>
      <c r="B15" s="22">
        <v>0</v>
      </c>
      <c r="C15" s="22">
        <v>0</v>
      </c>
      <c r="D15" s="22">
        <v>0</v>
      </c>
      <c r="E15" s="22">
        <v>0</v>
      </c>
      <c r="F15" s="110" t="str">
        <f t="shared" si="1"/>
        <v>-</v>
      </c>
      <c r="G15" s="110" t="str">
        <f t="shared" si="2"/>
        <v>-</v>
      </c>
    </row>
    <row r="16" spans="1:13" x14ac:dyDescent="0.25">
      <c r="A16" s="51" t="s">
        <v>171</v>
      </c>
      <c r="B16" s="22">
        <v>0</v>
      </c>
      <c r="C16" s="22">
        <v>0</v>
      </c>
      <c r="D16" s="22">
        <v>0</v>
      </c>
      <c r="E16" s="22">
        <v>0</v>
      </c>
      <c r="F16" s="110" t="str">
        <f t="shared" si="1"/>
        <v>-</v>
      </c>
      <c r="G16" s="110" t="str">
        <f t="shared" si="2"/>
        <v>-</v>
      </c>
    </row>
    <row r="17" spans="1:7" x14ac:dyDescent="0.25">
      <c r="A17" s="85" t="s">
        <v>123</v>
      </c>
      <c r="B17" s="113">
        <f>SUM(B18:B23)</f>
        <v>0</v>
      </c>
      <c r="C17" s="113">
        <f t="shared" ref="C17:E17" si="3">SUM(C18:C23)</f>
        <v>0</v>
      </c>
      <c r="D17" s="113">
        <f t="shared" si="3"/>
        <v>0</v>
      </c>
      <c r="E17" s="113">
        <f t="shared" si="3"/>
        <v>0</v>
      </c>
      <c r="F17" s="115" t="str">
        <f t="shared" si="1"/>
        <v>-</v>
      </c>
      <c r="G17" s="115" t="str">
        <f t="shared" si="2"/>
        <v>-</v>
      </c>
    </row>
    <row r="18" spans="1:7" x14ac:dyDescent="0.25">
      <c r="A18" s="51" t="s">
        <v>172</v>
      </c>
      <c r="B18" s="22">
        <v>0</v>
      </c>
      <c r="C18" s="22">
        <v>0</v>
      </c>
      <c r="D18" s="22">
        <v>0</v>
      </c>
      <c r="E18" s="22">
        <v>0</v>
      </c>
      <c r="F18" s="110" t="str">
        <f t="shared" si="1"/>
        <v>-</v>
      </c>
      <c r="G18" s="110" t="str">
        <f t="shared" si="2"/>
        <v>-</v>
      </c>
    </row>
    <row r="19" spans="1:7" x14ac:dyDescent="0.25">
      <c r="A19" s="51" t="s">
        <v>173</v>
      </c>
      <c r="B19" s="22">
        <v>0</v>
      </c>
      <c r="C19" s="22">
        <v>0</v>
      </c>
      <c r="D19" s="22">
        <v>0</v>
      </c>
      <c r="E19" s="22">
        <v>0</v>
      </c>
      <c r="F19" s="110" t="str">
        <f t="shared" si="1"/>
        <v>-</v>
      </c>
      <c r="G19" s="110" t="str">
        <f t="shared" si="2"/>
        <v>-</v>
      </c>
    </row>
    <row r="20" spans="1:7" x14ac:dyDescent="0.25">
      <c r="A20" s="51" t="s">
        <v>213</v>
      </c>
      <c r="B20" s="22">
        <v>0</v>
      </c>
      <c r="C20" s="22">
        <v>0</v>
      </c>
      <c r="D20" s="22">
        <v>0</v>
      </c>
      <c r="E20" s="22">
        <v>0</v>
      </c>
      <c r="F20" s="110" t="str">
        <f t="shared" si="1"/>
        <v>-</v>
      </c>
      <c r="G20" s="110" t="str">
        <f t="shared" si="2"/>
        <v>-</v>
      </c>
    </row>
    <row r="21" spans="1:7" s="5" customFormat="1" x14ac:dyDescent="0.25">
      <c r="A21" s="51" t="s">
        <v>174</v>
      </c>
      <c r="B21" s="22">
        <v>0</v>
      </c>
      <c r="C21" s="22">
        <v>0</v>
      </c>
      <c r="D21" s="22">
        <v>0</v>
      </c>
      <c r="E21" s="22">
        <v>0</v>
      </c>
      <c r="F21" s="110" t="str">
        <f t="shared" si="1"/>
        <v>-</v>
      </c>
      <c r="G21" s="110" t="str">
        <f t="shared" si="2"/>
        <v>-</v>
      </c>
    </row>
    <row r="22" spans="1:7" x14ac:dyDescent="0.25">
      <c r="A22" s="51" t="s">
        <v>175</v>
      </c>
      <c r="B22" s="22">
        <v>0</v>
      </c>
      <c r="C22" s="22">
        <v>0</v>
      </c>
      <c r="D22" s="22">
        <v>0</v>
      </c>
      <c r="E22" s="22">
        <v>0</v>
      </c>
      <c r="F22" s="110" t="str">
        <f t="shared" si="1"/>
        <v>-</v>
      </c>
      <c r="G22" s="110" t="str">
        <f t="shared" si="2"/>
        <v>-</v>
      </c>
    </row>
    <row r="23" spans="1:7" x14ac:dyDescent="0.25">
      <c r="A23" s="51" t="s">
        <v>176</v>
      </c>
      <c r="B23" s="22">
        <v>0</v>
      </c>
      <c r="C23" s="22">
        <v>0</v>
      </c>
      <c r="D23" s="22">
        <v>0</v>
      </c>
      <c r="E23" s="22">
        <v>0</v>
      </c>
      <c r="F23" s="110" t="str">
        <f t="shared" si="1"/>
        <v>-</v>
      </c>
      <c r="G23" s="110" t="str">
        <f t="shared" si="2"/>
        <v>-</v>
      </c>
    </row>
    <row r="24" spans="1:7" x14ac:dyDescent="0.25">
      <c r="A24" s="85" t="s">
        <v>124</v>
      </c>
      <c r="B24" s="113">
        <f>SUM(B25:B31)</f>
        <v>1656049.05</v>
      </c>
      <c r="C24" s="113">
        <f t="shared" ref="C24:E24" si="4">SUM(C25:C31)</f>
        <v>1946330</v>
      </c>
      <c r="D24" s="113">
        <f t="shared" si="4"/>
        <v>1946330</v>
      </c>
      <c r="E24" s="113">
        <f t="shared" si="4"/>
        <v>2104580.4700000002</v>
      </c>
      <c r="F24" s="115">
        <f t="shared" si="1"/>
        <v>127.08442844733374</v>
      </c>
      <c r="G24" s="115">
        <f t="shared" si="2"/>
        <v>108.13071113326107</v>
      </c>
    </row>
    <row r="25" spans="1:7" x14ac:dyDescent="0.25">
      <c r="A25" s="51" t="s">
        <v>177</v>
      </c>
      <c r="B25" s="104">
        <v>0</v>
      </c>
      <c r="C25" s="104">
        <v>0</v>
      </c>
      <c r="D25" s="104">
        <v>0</v>
      </c>
      <c r="E25" s="104">
        <v>0</v>
      </c>
      <c r="F25" s="110" t="str">
        <f t="shared" si="1"/>
        <v>-</v>
      </c>
      <c r="G25" s="110" t="str">
        <f t="shared" si="2"/>
        <v>-</v>
      </c>
    </row>
    <row r="26" spans="1:7" x14ac:dyDescent="0.25">
      <c r="A26" s="51" t="s">
        <v>178</v>
      </c>
      <c r="B26" s="22">
        <v>1656049.05</v>
      </c>
      <c r="C26" s="22">
        <v>1946330</v>
      </c>
      <c r="D26" s="22">
        <v>1946330</v>
      </c>
      <c r="E26" s="22">
        <v>2104580.4700000002</v>
      </c>
      <c r="F26" s="110">
        <f t="shared" si="1"/>
        <v>127.08442844733374</v>
      </c>
      <c r="G26" s="110">
        <f t="shared" si="2"/>
        <v>108.13071113326107</v>
      </c>
    </row>
    <row r="27" spans="1:7" x14ac:dyDescent="0.25">
      <c r="A27" s="51" t="s">
        <v>179</v>
      </c>
      <c r="B27" s="22">
        <v>0</v>
      </c>
      <c r="C27" s="22">
        <v>0</v>
      </c>
      <c r="D27" s="22">
        <v>0</v>
      </c>
      <c r="E27" s="22">
        <v>0</v>
      </c>
      <c r="F27" s="110" t="str">
        <f t="shared" si="1"/>
        <v>-</v>
      </c>
      <c r="G27" s="110" t="str">
        <f t="shared" si="2"/>
        <v>-</v>
      </c>
    </row>
    <row r="28" spans="1:7" x14ac:dyDescent="0.25">
      <c r="A28" s="51" t="s">
        <v>180</v>
      </c>
      <c r="B28" s="22">
        <v>0</v>
      </c>
      <c r="C28" s="22">
        <v>0</v>
      </c>
      <c r="D28" s="22">
        <v>0</v>
      </c>
      <c r="E28" s="22">
        <v>0</v>
      </c>
      <c r="F28" s="110" t="str">
        <f t="shared" si="1"/>
        <v>-</v>
      </c>
      <c r="G28" s="110" t="str">
        <f t="shared" si="2"/>
        <v>-</v>
      </c>
    </row>
    <row r="29" spans="1:7" x14ac:dyDescent="0.25">
      <c r="A29" s="51" t="s">
        <v>181</v>
      </c>
      <c r="B29" s="104">
        <v>0</v>
      </c>
      <c r="C29" s="104">
        <v>0</v>
      </c>
      <c r="D29" s="104">
        <v>0</v>
      </c>
      <c r="E29" s="104">
        <v>0</v>
      </c>
      <c r="F29" s="110" t="str">
        <f t="shared" si="1"/>
        <v>-</v>
      </c>
      <c r="G29" s="110" t="str">
        <f t="shared" si="2"/>
        <v>-</v>
      </c>
    </row>
    <row r="30" spans="1:7" x14ac:dyDescent="0.25">
      <c r="A30" s="51" t="s">
        <v>182</v>
      </c>
      <c r="B30" s="22">
        <v>0</v>
      </c>
      <c r="C30" s="22">
        <v>0</v>
      </c>
      <c r="D30" s="22">
        <v>0</v>
      </c>
      <c r="E30" s="22">
        <v>0</v>
      </c>
      <c r="F30" s="110" t="str">
        <f t="shared" si="1"/>
        <v>-</v>
      </c>
      <c r="G30" s="110" t="str">
        <f t="shared" si="2"/>
        <v>-</v>
      </c>
    </row>
    <row r="31" spans="1:7" x14ac:dyDescent="0.25">
      <c r="A31" s="51" t="s">
        <v>183</v>
      </c>
      <c r="B31" s="22">
        <v>0</v>
      </c>
      <c r="C31" s="22">
        <v>0</v>
      </c>
      <c r="D31" s="22">
        <v>0</v>
      </c>
      <c r="E31" s="22">
        <v>0</v>
      </c>
      <c r="F31" s="110" t="str">
        <f t="shared" si="1"/>
        <v>-</v>
      </c>
      <c r="G31" s="110" t="str">
        <f t="shared" si="2"/>
        <v>-</v>
      </c>
    </row>
    <row r="32" spans="1:7" x14ac:dyDescent="0.25">
      <c r="A32" s="85" t="s">
        <v>125</v>
      </c>
      <c r="B32" s="113">
        <f>SUM(B33:B36)</f>
        <v>0</v>
      </c>
      <c r="C32" s="113">
        <f t="shared" ref="C32:E32" si="5">SUM(C33:C36)</f>
        <v>0</v>
      </c>
      <c r="D32" s="113">
        <f t="shared" si="5"/>
        <v>0</v>
      </c>
      <c r="E32" s="113">
        <f t="shared" si="5"/>
        <v>0</v>
      </c>
      <c r="F32" s="115" t="str">
        <f t="shared" si="1"/>
        <v>-</v>
      </c>
      <c r="G32" s="115" t="str">
        <f t="shared" si="2"/>
        <v>-</v>
      </c>
    </row>
    <row r="33" spans="1:7" x14ac:dyDescent="0.25">
      <c r="A33" s="51" t="s">
        <v>184</v>
      </c>
      <c r="B33" s="22">
        <v>0</v>
      </c>
      <c r="C33" s="22">
        <v>0</v>
      </c>
      <c r="D33" s="22">
        <v>0</v>
      </c>
      <c r="E33" s="22">
        <v>0</v>
      </c>
      <c r="F33" s="110" t="str">
        <f t="shared" si="1"/>
        <v>-</v>
      </c>
      <c r="G33" s="110" t="str">
        <f t="shared" si="2"/>
        <v>-</v>
      </c>
    </row>
    <row r="34" spans="1:7" s="5" customFormat="1" x14ac:dyDescent="0.25">
      <c r="A34" s="51" t="s">
        <v>185</v>
      </c>
      <c r="B34" s="22">
        <v>0</v>
      </c>
      <c r="C34" s="22">
        <v>0</v>
      </c>
      <c r="D34" s="22">
        <v>0</v>
      </c>
      <c r="E34" s="22">
        <v>0</v>
      </c>
      <c r="F34" s="110" t="str">
        <f t="shared" si="1"/>
        <v>-</v>
      </c>
      <c r="G34" s="110" t="str">
        <f t="shared" si="2"/>
        <v>-</v>
      </c>
    </row>
    <row r="35" spans="1:7" x14ac:dyDescent="0.25">
      <c r="A35" s="51" t="s">
        <v>186</v>
      </c>
      <c r="B35" s="22">
        <v>0</v>
      </c>
      <c r="C35" s="22">
        <v>0</v>
      </c>
      <c r="D35" s="22">
        <v>0</v>
      </c>
      <c r="E35" s="22">
        <v>0</v>
      </c>
      <c r="F35" s="110" t="str">
        <f t="shared" si="1"/>
        <v>-</v>
      </c>
      <c r="G35" s="110" t="str">
        <f t="shared" si="2"/>
        <v>-</v>
      </c>
    </row>
    <row r="36" spans="1:7" x14ac:dyDescent="0.25">
      <c r="A36" s="51" t="s">
        <v>187</v>
      </c>
      <c r="B36" s="22">
        <v>0</v>
      </c>
      <c r="C36" s="22">
        <v>0</v>
      </c>
      <c r="D36" s="22">
        <v>0</v>
      </c>
      <c r="E36" s="22">
        <v>0</v>
      </c>
      <c r="F36" s="110" t="str">
        <f t="shared" si="1"/>
        <v>-</v>
      </c>
      <c r="G36" s="110" t="str">
        <f t="shared" si="2"/>
        <v>-</v>
      </c>
    </row>
    <row r="37" spans="1:7" x14ac:dyDescent="0.25">
      <c r="B37" s="107"/>
      <c r="C37" s="107"/>
      <c r="D37" s="107"/>
      <c r="E37" s="107"/>
      <c r="F37" s="111"/>
      <c r="G37" s="111"/>
    </row>
    <row r="38" spans="1:7" x14ac:dyDescent="0.25">
      <c r="A38" s="84" t="s">
        <v>102</v>
      </c>
      <c r="B38" s="114">
        <f>B6+B12+B17+B24+B32</f>
        <v>1656049.05</v>
      </c>
      <c r="C38" s="114">
        <f t="shared" ref="C38:E38" si="6">C6+C12+C17+C24+C32</f>
        <v>1946330</v>
      </c>
      <c r="D38" s="114">
        <f t="shared" si="6"/>
        <v>1946330</v>
      </c>
      <c r="E38" s="114">
        <f t="shared" si="6"/>
        <v>2104580.4700000002</v>
      </c>
      <c r="F38" s="116">
        <f t="shared" si="1"/>
        <v>127.08442844733374</v>
      </c>
      <c r="G38" s="116">
        <f t="shared" si="2"/>
        <v>108.13071113326107</v>
      </c>
    </row>
    <row r="40" spans="1:7" x14ac:dyDescent="0.25">
      <c r="B40" s="63"/>
      <c r="C40" s="63"/>
      <c r="D40" s="63"/>
      <c r="E40" s="63"/>
      <c r="F40" s="63"/>
      <c r="G40" s="63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selection activeCell="M12" sqref="M12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4" s="118" customFormat="1" ht="15.6" x14ac:dyDescent="0.3">
      <c r="A1" s="124" t="s">
        <v>103</v>
      </c>
      <c r="G1" s="125"/>
    </row>
    <row r="3" spans="1:14" s="118" customFormat="1" ht="15.6" x14ac:dyDescent="0.3">
      <c r="A3" s="194" t="s">
        <v>266</v>
      </c>
      <c r="B3" s="194"/>
      <c r="C3" s="194"/>
      <c r="D3" s="194"/>
      <c r="E3" s="194"/>
      <c r="F3" s="194"/>
      <c r="G3" s="194"/>
    </row>
    <row r="4" spans="1:14" x14ac:dyDescent="0.25">
      <c r="A4" s="43"/>
      <c r="B4" s="43"/>
      <c r="C4" s="43"/>
      <c r="D4" s="43"/>
      <c r="E4" s="43"/>
      <c r="F4" s="43"/>
      <c r="G4" s="43"/>
    </row>
    <row r="5" spans="1:14" ht="39.6" x14ac:dyDescent="0.25">
      <c r="A5" s="54" t="s">
        <v>127</v>
      </c>
      <c r="B5" s="29" t="s">
        <v>270</v>
      </c>
      <c r="C5" s="29" t="s">
        <v>300</v>
      </c>
      <c r="D5" s="29" t="s">
        <v>288</v>
      </c>
      <c r="E5" s="29" t="s">
        <v>289</v>
      </c>
      <c r="F5" s="35" t="s">
        <v>189</v>
      </c>
      <c r="G5" s="35" t="s">
        <v>190</v>
      </c>
    </row>
    <row r="6" spans="1:14" s="4" customFormat="1" ht="10.199999999999999" x14ac:dyDescent="0.2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 t="s">
        <v>114</v>
      </c>
      <c r="G6" s="52" t="s">
        <v>115</v>
      </c>
      <c r="H6" s="204"/>
      <c r="I6" s="204"/>
      <c r="J6" s="204"/>
      <c r="K6" s="204"/>
      <c r="L6" s="204"/>
      <c r="M6" s="204"/>
      <c r="N6" s="204"/>
    </row>
    <row r="7" spans="1:14" x14ac:dyDescent="0.25">
      <c r="A7" s="7" t="s">
        <v>104</v>
      </c>
      <c r="B7" s="45"/>
      <c r="C7" s="45"/>
      <c r="D7" s="45"/>
      <c r="E7" s="45"/>
      <c r="F7" s="46"/>
      <c r="G7" s="89"/>
      <c r="H7" s="87"/>
      <c r="I7" s="87"/>
      <c r="J7" s="87"/>
      <c r="K7" s="87"/>
      <c r="L7" s="87"/>
      <c r="M7" s="87"/>
      <c r="N7" s="87"/>
    </row>
    <row r="8" spans="1:14" ht="15.6" x14ac:dyDescent="0.3">
      <c r="A8" s="50" t="s">
        <v>105</v>
      </c>
      <c r="B8" s="103">
        <f>B9+B11</f>
        <v>0</v>
      </c>
      <c r="C8" s="103">
        <f t="shared" ref="C8:E8" si="0">C9+C11</f>
        <v>0</v>
      </c>
      <c r="D8" s="103">
        <f t="shared" si="0"/>
        <v>0</v>
      </c>
      <c r="E8" s="103">
        <f t="shared" si="0"/>
        <v>0</v>
      </c>
      <c r="F8" s="109" t="str">
        <f>IFERROR(E8/B8*100,"-")</f>
        <v>-</v>
      </c>
      <c r="G8" s="109" t="str">
        <f>IFERROR(E8/D8*100,"-")</f>
        <v>-</v>
      </c>
      <c r="H8" s="87"/>
      <c r="I8" s="205"/>
      <c r="J8" s="87"/>
      <c r="K8" s="87"/>
      <c r="L8" s="87"/>
      <c r="M8" s="87"/>
      <c r="N8" s="87"/>
    </row>
    <row r="9" spans="1:14" ht="27" x14ac:dyDescent="0.3">
      <c r="A9" s="47" t="s">
        <v>188</v>
      </c>
      <c r="B9" s="103">
        <f>B10</f>
        <v>0</v>
      </c>
      <c r="C9" s="103">
        <f t="shared" ref="C9:E9" si="1">C10</f>
        <v>0</v>
      </c>
      <c r="D9" s="103">
        <f t="shared" si="1"/>
        <v>0</v>
      </c>
      <c r="E9" s="103">
        <f t="shared" si="1"/>
        <v>0</v>
      </c>
      <c r="F9" s="109" t="str">
        <f t="shared" ref="F9:F24" si="2">IFERROR(E9/B9*100,"-")</f>
        <v>-</v>
      </c>
      <c r="G9" s="109" t="str">
        <f t="shared" ref="G9:G24" si="3">IFERROR(E9/D9*100,"-")</f>
        <v>-</v>
      </c>
      <c r="H9" s="87"/>
      <c r="I9" s="205"/>
      <c r="J9" s="87"/>
      <c r="K9" s="87"/>
      <c r="L9" s="87"/>
      <c r="M9" s="87"/>
      <c r="N9" s="87"/>
    </row>
    <row r="10" spans="1:14" s="5" customFormat="1" ht="13.8" x14ac:dyDescent="0.3">
      <c r="A10" s="48" t="s">
        <v>195</v>
      </c>
      <c r="B10" s="22">
        <v>0</v>
      </c>
      <c r="C10" s="22">
        <v>0</v>
      </c>
      <c r="D10" s="22">
        <v>0</v>
      </c>
      <c r="E10" s="22">
        <v>0</v>
      </c>
      <c r="F10" s="110" t="str">
        <f t="shared" si="2"/>
        <v>-</v>
      </c>
      <c r="G10" s="109" t="str">
        <f t="shared" si="3"/>
        <v>-</v>
      </c>
      <c r="H10" s="206"/>
      <c r="I10" s="207"/>
      <c r="J10" s="206"/>
      <c r="K10" s="206"/>
      <c r="L10" s="206"/>
      <c r="M10" s="206"/>
      <c r="N10" s="206"/>
    </row>
    <row r="11" spans="1:14" s="5" customFormat="1" ht="26.4" x14ac:dyDescent="0.25">
      <c r="A11" s="47" t="s">
        <v>106</v>
      </c>
      <c r="B11" s="103">
        <f>B12</f>
        <v>0</v>
      </c>
      <c r="C11" s="103">
        <f t="shared" ref="C11:E11" si="4">C12</f>
        <v>0</v>
      </c>
      <c r="D11" s="103">
        <f t="shared" si="4"/>
        <v>0</v>
      </c>
      <c r="E11" s="103">
        <f t="shared" si="4"/>
        <v>0</v>
      </c>
      <c r="F11" s="109" t="str">
        <f t="shared" si="2"/>
        <v>-</v>
      </c>
      <c r="G11" s="109" t="str">
        <f t="shared" si="3"/>
        <v>-</v>
      </c>
      <c r="H11" s="206"/>
      <c r="I11" s="206"/>
      <c r="J11" s="206"/>
      <c r="K11" s="206"/>
      <c r="L11" s="206"/>
      <c r="M11" s="206"/>
      <c r="N11" s="206"/>
    </row>
    <row r="12" spans="1:14" x14ac:dyDescent="0.25">
      <c r="A12" s="48" t="s">
        <v>196</v>
      </c>
      <c r="B12" s="22">
        <v>0</v>
      </c>
      <c r="C12" s="22">
        <v>0</v>
      </c>
      <c r="D12" s="22">
        <v>0</v>
      </c>
      <c r="E12" s="22">
        <v>0</v>
      </c>
      <c r="F12" s="110" t="str">
        <f t="shared" si="2"/>
        <v>-</v>
      </c>
      <c r="G12" s="109" t="str">
        <f t="shared" si="3"/>
        <v>-</v>
      </c>
    </row>
    <row r="13" spans="1:14" x14ac:dyDescent="0.25">
      <c r="A13" s="48"/>
      <c r="B13" s="104"/>
      <c r="C13" s="104"/>
      <c r="D13" s="104"/>
      <c r="E13" s="104"/>
      <c r="F13" s="110"/>
      <c r="G13" s="109"/>
    </row>
    <row r="14" spans="1:14" x14ac:dyDescent="0.25">
      <c r="A14" s="56" t="s">
        <v>107</v>
      </c>
      <c r="B14" s="106">
        <f>B8</f>
        <v>0</v>
      </c>
      <c r="C14" s="106">
        <f t="shared" ref="C14:E14" si="5">C8</f>
        <v>0</v>
      </c>
      <c r="D14" s="106">
        <f t="shared" si="5"/>
        <v>0</v>
      </c>
      <c r="E14" s="106">
        <f t="shared" si="5"/>
        <v>0</v>
      </c>
      <c r="F14" s="92" t="str">
        <f t="shared" si="2"/>
        <v>-</v>
      </c>
      <c r="G14" s="92" t="str">
        <f t="shared" si="3"/>
        <v>-</v>
      </c>
    </row>
    <row r="15" spans="1:14" x14ac:dyDescent="0.25">
      <c r="A15" s="51"/>
      <c r="B15" s="107"/>
      <c r="C15" s="107"/>
      <c r="D15" s="107"/>
      <c r="E15" s="107"/>
      <c r="F15" s="111"/>
      <c r="G15" s="112"/>
    </row>
    <row r="16" spans="1:14" x14ac:dyDescent="0.25">
      <c r="A16" s="7" t="s">
        <v>108</v>
      </c>
      <c r="B16" s="102"/>
      <c r="C16" s="102"/>
      <c r="D16" s="102"/>
      <c r="E16" s="102"/>
      <c r="F16" s="108" t="str">
        <f t="shared" si="2"/>
        <v>-</v>
      </c>
      <c r="G16" s="108" t="str">
        <f t="shared" si="3"/>
        <v>-</v>
      </c>
    </row>
    <row r="17" spans="1:7" x14ac:dyDescent="0.25">
      <c r="A17" s="50" t="s">
        <v>109</v>
      </c>
      <c r="B17" s="103">
        <f>B18+B20</f>
        <v>0</v>
      </c>
      <c r="C17" s="103">
        <f t="shared" ref="C17:E17" si="6">C18+C20</f>
        <v>0</v>
      </c>
      <c r="D17" s="103">
        <f t="shared" si="6"/>
        <v>0</v>
      </c>
      <c r="E17" s="103">
        <f t="shared" si="6"/>
        <v>0</v>
      </c>
      <c r="F17" s="109" t="str">
        <f t="shared" si="2"/>
        <v>-</v>
      </c>
      <c r="G17" s="109" t="str">
        <f t="shared" si="3"/>
        <v>-</v>
      </c>
    </row>
    <row r="18" spans="1:7" ht="26.4" x14ac:dyDescent="0.25">
      <c r="A18" s="47" t="s">
        <v>214</v>
      </c>
      <c r="B18" s="103">
        <f>B19</f>
        <v>0</v>
      </c>
      <c r="C18" s="103">
        <f t="shared" ref="C18:E18" si="7">C19</f>
        <v>0</v>
      </c>
      <c r="D18" s="103">
        <f t="shared" si="7"/>
        <v>0</v>
      </c>
      <c r="E18" s="103">
        <f t="shared" si="7"/>
        <v>0</v>
      </c>
      <c r="F18" s="109" t="str">
        <f t="shared" si="2"/>
        <v>-</v>
      </c>
      <c r="G18" s="109" t="str">
        <f t="shared" si="3"/>
        <v>-</v>
      </c>
    </row>
    <row r="19" spans="1:7" x14ac:dyDescent="0.25">
      <c r="A19" s="48" t="s">
        <v>215</v>
      </c>
      <c r="B19" s="22">
        <v>0</v>
      </c>
      <c r="C19" s="22">
        <v>0</v>
      </c>
      <c r="D19" s="22">
        <v>0</v>
      </c>
      <c r="E19" s="22">
        <v>0</v>
      </c>
      <c r="F19" s="110" t="str">
        <f t="shared" si="2"/>
        <v>-</v>
      </c>
      <c r="G19" s="109" t="str">
        <f t="shared" si="3"/>
        <v>-</v>
      </c>
    </row>
    <row r="20" spans="1:7" s="5" customFormat="1" ht="26.4" x14ac:dyDescent="0.25">
      <c r="A20" s="47" t="s">
        <v>110</v>
      </c>
      <c r="B20" s="103">
        <f>B21+B22</f>
        <v>0</v>
      </c>
      <c r="C20" s="103">
        <f t="shared" ref="C20:E20" si="8">C21+C22</f>
        <v>0</v>
      </c>
      <c r="D20" s="103">
        <f t="shared" si="8"/>
        <v>0</v>
      </c>
      <c r="E20" s="103">
        <f t="shared" si="8"/>
        <v>0</v>
      </c>
      <c r="F20" s="109" t="str">
        <f t="shared" si="2"/>
        <v>-</v>
      </c>
      <c r="G20" s="109" t="str">
        <f t="shared" si="3"/>
        <v>-</v>
      </c>
    </row>
    <row r="21" spans="1:7" ht="26.4" x14ac:dyDescent="0.25">
      <c r="A21" s="48" t="s">
        <v>111</v>
      </c>
      <c r="B21" s="22">
        <v>0</v>
      </c>
      <c r="C21" s="22">
        <v>0</v>
      </c>
      <c r="D21" s="22">
        <v>0</v>
      </c>
      <c r="E21" s="22">
        <v>0</v>
      </c>
      <c r="F21" s="110" t="str">
        <f t="shared" si="2"/>
        <v>-</v>
      </c>
      <c r="G21" s="109" t="str">
        <f t="shared" si="3"/>
        <v>-</v>
      </c>
    </row>
    <row r="22" spans="1:7" ht="26.4" x14ac:dyDescent="0.25">
      <c r="A22" s="48" t="s">
        <v>247</v>
      </c>
      <c r="B22" s="22">
        <v>0</v>
      </c>
      <c r="C22" s="22">
        <v>0</v>
      </c>
      <c r="D22" s="22">
        <v>0</v>
      </c>
      <c r="E22" s="22">
        <v>0</v>
      </c>
      <c r="F22" s="110" t="str">
        <f t="shared" si="2"/>
        <v>-</v>
      </c>
      <c r="G22" s="109" t="str">
        <f t="shared" si="3"/>
        <v>-</v>
      </c>
    </row>
    <row r="23" spans="1:7" x14ac:dyDescent="0.25">
      <c r="A23" s="48"/>
      <c r="B23" s="104"/>
      <c r="C23" s="104"/>
      <c r="D23" s="104"/>
      <c r="E23" s="104"/>
      <c r="F23" s="110"/>
      <c r="G23" s="110"/>
    </row>
    <row r="24" spans="1:7" x14ac:dyDescent="0.25">
      <c r="A24" s="56" t="s">
        <v>112</v>
      </c>
      <c r="B24" s="106">
        <f>B17</f>
        <v>0</v>
      </c>
      <c r="C24" s="106">
        <f t="shared" ref="C24:E24" si="9">C17</f>
        <v>0</v>
      </c>
      <c r="D24" s="106">
        <f t="shared" si="9"/>
        <v>0</v>
      </c>
      <c r="E24" s="106">
        <f t="shared" si="9"/>
        <v>0</v>
      </c>
      <c r="F24" s="92" t="str">
        <f t="shared" si="2"/>
        <v>-</v>
      </c>
      <c r="G24" s="92" t="str">
        <f t="shared" si="3"/>
        <v>-</v>
      </c>
    </row>
    <row r="25" spans="1:7" x14ac:dyDescent="0.25">
      <c r="B25" s="63"/>
      <c r="C25" s="63"/>
      <c r="D25" s="63"/>
      <c r="E25" s="63"/>
    </row>
    <row r="28" spans="1:7" x14ac:dyDescent="0.25">
      <c r="B28" s="63"/>
      <c r="C28" s="63"/>
      <c r="D28" s="63"/>
      <c r="E28" s="63"/>
      <c r="F28" s="63"/>
      <c r="G28" s="63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63" firstPageNumber="9" fitToHeight="0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A190"/>
  <sheetViews>
    <sheetView topLeftCell="A121" zoomScaleNormal="100" workbookViewId="0">
      <selection activeCell="J214" sqref="J214"/>
    </sheetView>
  </sheetViews>
  <sheetFormatPr defaultRowHeight="14.4" x14ac:dyDescent="0.3"/>
  <sheetData>
    <row r="7" s="118" customFormat="1" ht="15.6" x14ac:dyDescent="0.3"/>
    <row r="9" s="1" customFormat="1" ht="13.2" x14ac:dyDescent="0.25"/>
    <row r="10" s="4" customFormat="1" ht="10.199999999999999" x14ac:dyDescent="0.2"/>
    <row r="11" s="4" customFormat="1" ht="10.199999999999999" x14ac:dyDescent="0.2"/>
    <row r="14" s="86" customFormat="1" x14ac:dyDescent="0.3"/>
    <row r="15" s="86" customFormat="1" x14ac:dyDescent="0.3"/>
    <row r="16" s="86" customFormat="1" x14ac:dyDescent="0.3"/>
    <row r="17" s="86" customFormat="1" x14ac:dyDescent="0.3"/>
    <row r="18" s="86" customFormat="1" x14ac:dyDescent="0.3"/>
    <row r="19" s="86" customFormat="1" x14ac:dyDescent="0.3"/>
    <row r="20" s="86" customFormat="1" x14ac:dyDescent="0.3"/>
    <row r="21" s="86" customFormat="1" x14ac:dyDescent="0.3"/>
    <row r="22" s="86" customFormat="1" x14ac:dyDescent="0.3"/>
    <row r="23" s="86" customFormat="1" x14ac:dyDescent="0.3"/>
    <row r="24" s="86" customFormat="1" x14ac:dyDescent="0.3"/>
    <row r="25" s="86" customFormat="1" x14ac:dyDescent="0.3"/>
    <row r="26" s="86" customFormat="1" x14ac:dyDescent="0.3"/>
    <row r="27" s="86" customFormat="1" x14ac:dyDescent="0.3"/>
    <row r="28" s="62" customFormat="1" x14ac:dyDescent="0.3"/>
    <row r="29" s="62" customFormat="1" x14ac:dyDescent="0.3"/>
    <row r="30" s="86" customFormat="1" x14ac:dyDescent="0.3"/>
    <row r="31" s="86" customFormat="1" x14ac:dyDescent="0.3"/>
    <row r="32" s="86" customFormat="1" x14ac:dyDescent="0.3"/>
    <row r="33" s="86" customFormat="1" x14ac:dyDescent="0.3"/>
    <row r="34" s="86" customFormat="1" x14ac:dyDescent="0.3"/>
    <row r="35" s="86" customFormat="1" x14ac:dyDescent="0.3"/>
    <row r="36" s="86" customFormat="1" x14ac:dyDescent="0.3"/>
    <row r="37" s="86" customFormat="1" x14ac:dyDescent="0.3"/>
    <row r="38" s="86" customFormat="1" x14ac:dyDescent="0.3"/>
    <row r="39" s="86" customFormat="1" x14ac:dyDescent="0.3"/>
    <row r="40" s="86" customFormat="1" x14ac:dyDescent="0.3"/>
    <row r="41" s="86" customFormat="1" x14ac:dyDescent="0.3"/>
    <row r="42" s="86" customFormat="1" x14ac:dyDescent="0.3"/>
    <row r="43" s="86" customFormat="1" x14ac:dyDescent="0.3"/>
    <row r="44" s="86" customFormat="1" x14ac:dyDescent="0.3"/>
    <row r="45" s="86" customFormat="1" x14ac:dyDescent="0.3"/>
    <row r="46" s="86" customFormat="1" x14ac:dyDescent="0.3"/>
    <row r="47" s="86" customFormat="1" x14ac:dyDescent="0.3"/>
    <row r="48" s="86" customFormat="1" x14ac:dyDescent="0.3"/>
    <row r="49" s="86" customFormat="1" x14ac:dyDescent="0.3"/>
    <row r="50" s="86" customFormat="1" x14ac:dyDescent="0.3"/>
    <row r="51" s="86" customFormat="1" x14ac:dyDescent="0.3"/>
    <row r="52" s="86" customFormat="1" x14ac:dyDescent="0.3"/>
    <row r="53" s="86" customFormat="1" x14ac:dyDescent="0.3"/>
    <row r="54" s="86" customFormat="1" x14ac:dyDescent="0.3"/>
    <row r="55" s="86" customFormat="1" x14ac:dyDescent="0.3"/>
    <row r="56" s="86" customFormat="1" x14ac:dyDescent="0.3"/>
    <row r="57" s="86" customFormat="1" x14ac:dyDescent="0.3"/>
    <row r="58" s="86" customFormat="1" x14ac:dyDescent="0.3"/>
    <row r="59" s="86" customFormat="1" x14ac:dyDescent="0.3"/>
    <row r="60" s="86" customFormat="1" x14ac:dyDescent="0.3"/>
    <row r="61" s="86" customFormat="1" x14ac:dyDescent="0.3"/>
    <row r="62" s="86" customFormat="1" x14ac:dyDescent="0.3"/>
    <row r="63" s="86" customFormat="1" x14ac:dyDescent="0.3"/>
    <row r="64" s="86" customFormat="1" x14ac:dyDescent="0.3"/>
    <row r="65" s="86" customFormat="1" x14ac:dyDescent="0.3"/>
    <row r="66" s="86" customFormat="1" x14ac:dyDescent="0.3"/>
    <row r="67" s="86" customFormat="1" x14ac:dyDescent="0.3"/>
    <row r="68" s="86" customFormat="1" x14ac:dyDescent="0.3"/>
    <row r="69" s="86" customFormat="1" x14ac:dyDescent="0.3"/>
    <row r="70" s="86" customFormat="1" x14ac:dyDescent="0.3"/>
    <row r="71" s="86" customFormat="1" x14ac:dyDescent="0.3"/>
    <row r="72" s="62" customFormat="1" x14ac:dyDescent="0.3"/>
    <row r="73" s="62" customFormat="1" x14ac:dyDescent="0.3"/>
    <row r="74" s="62" customFormat="1" x14ac:dyDescent="0.3"/>
    <row r="75" s="62" customFormat="1" x14ac:dyDescent="0.3"/>
    <row r="76" s="62" customFormat="1" x14ac:dyDescent="0.3"/>
    <row r="77" s="62" customFormat="1" x14ac:dyDescent="0.3"/>
    <row r="78" s="62" customFormat="1" x14ac:dyDescent="0.3"/>
    <row r="79" s="62" customFormat="1" x14ac:dyDescent="0.3"/>
    <row r="80" s="62" customFormat="1" x14ac:dyDescent="0.3"/>
    <row r="81" s="62" customFormat="1" x14ac:dyDescent="0.3"/>
    <row r="82" s="62" customFormat="1" x14ac:dyDescent="0.3"/>
    <row r="83" s="62" customFormat="1" x14ac:dyDescent="0.3"/>
    <row r="84" s="62" customFormat="1" x14ac:dyDescent="0.3"/>
    <row r="85" s="62" customFormat="1" x14ac:dyDescent="0.3"/>
    <row r="86" s="62" customFormat="1" x14ac:dyDescent="0.3"/>
    <row r="87" s="62" customFormat="1" x14ac:dyDescent="0.3"/>
    <row r="88" s="62" customFormat="1" x14ac:dyDescent="0.3"/>
    <row r="89" s="62" customFormat="1" x14ac:dyDescent="0.3"/>
    <row r="90" s="62" customFormat="1" x14ac:dyDescent="0.3"/>
    <row r="91" s="62" customFormat="1" x14ac:dyDescent="0.3"/>
    <row r="92" s="62" customFormat="1" x14ac:dyDescent="0.3"/>
    <row r="93" s="62" customFormat="1" x14ac:dyDescent="0.3"/>
    <row r="94" s="62" customFormat="1" x14ac:dyDescent="0.3"/>
    <row r="95" s="62" customFormat="1" x14ac:dyDescent="0.3"/>
    <row r="96" s="62" customFormat="1" x14ac:dyDescent="0.3"/>
    <row r="97" s="62" customFormat="1" x14ac:dyDescent="0.3"/>
    <row r="98" s="62" customFormat="1" x14ac:dyDescent="0.3"/>
    <row r="99" s="62" customFormat="1" x14ac:dyDescent="0.3"/>
    <row r="100" s="62" customFormat="1" x14ac:dyDescent="0.3"/>
    <row r="101" s="62" customFormat="1" x14ac:dyDescent="0.3"/>
    <row r="102" s="62" customFormat="1" x14ac:dyDescent="0.3"/>
    <row r="103" s="62" customFormat="1" x14ac:dyDescent="0.3"/>
    <row r="104" s="62" customFormat="1" x14ac:dyDescent="0.3"/>
    <row r="105" s="62" customFormat="1" x14ac:dyDescent="0.3"/>
    <row r="106" s="62" customFormat="1" x14ac:dyDescent="0.3"/>
    <row r="107" s="62" customFormat="1" x14ac:dyDescent="0.3"/>
    <row r="108" s="62" customFormat="1" x14ac:dyDescent="0.3"/>
    <row r="109" s="62" customFormat="1" x14ac:dyDescent="0.3"/>
    <row r="110" s="62" customFormat="1" x14ac:dyDescent="0.3"/>
    <row r="111" s="62" customFormat="1" x14ac:dyDescent="0.3"/>
    <row r="112" s="62" customFormat="1" x14ac:dyDescent="0.3"/>
    <row r="113" s="62" customFormat="1" x14ac:dyDescent="0.3"/>
    <row r="114" s="62" customFormat="1" x14ac:dyDescent="0.3"/>
    <row r="115" s="62" customFormat="1" x14ac:dyDescent="0.3"/>
    <row r="116" s="62" customFormat="1" x14ac:dyDescent="0.3"/>
    <row r="117" s="62" customFormat="1" x14ac:dyDescent="0.3"/>
    <row r="118" s="62" customFormat="1" x14ac:dyDescent="0.3"/>
    <row r="119" s="62" customFormat="1" x14ac:dyDescent="0.3"/>
    <row r="120" s="62" customFormat="1" x14ac:dyDescent="0.3"/>
    <row r="121" s="62" customFormat="1" x14ac:dyDescent="0.3"/>
    <row r="122" s="62" customFormat="1" x14ac:dyDescent="0.3"/>
    <row r="123" s="62" customFormat="1" x14ac:dyDescent="0.3"/>
    <row r="124" s="62" customFormat="1" x14ac:dyDescent="0.3"/>
    <row r="125" s="62" customFormat="1" x14ac:dyDescent="0.3"/>
    <row r="126" s="62" customFormat="1" x14ac:dyDescent="0.3"/>
    <row r="128" s="138" customFormat="1" x14ac:dyDescent="0.3"/>
    <row r="131" s="138" customFormat="1" x14ac:dyDescent="0.3"/>
    <row r="134" s="138" customFormat="1" x14ac:dyDescent="0.3"/>
    <row r="135" s="138" customFormat="1" x14ac:dyDescent="0.3"/>
    <row r="136" s="138" customFormat="1" x14ac:dyDescent="0.3"/>
    <row r="137" s="138" customFormat="1" x14ac:dyDescent="0.3"/>
    <row r="138" s="138" customFormat="1" x14ac:dyDescent="0.3"/>
    <row r="139" s="138" customFormat="1" x14ac:dyDescent="0.3"/>
    <row r="140" s="138" customFormat="1" x14ac:dyDescent="0.3"/>
    <row r="141" s="138" customFormat="1" x14ac:dyDescent="0.3"/>
    <row r="142" s="138" customFormat="1" x14ac:dyDescent="0.3"/>
    <row r="143" s="138" customFormat="1" x14ac:dyDescent="0.3"/>
    <row r="144" s="138" customFormat="1" x14ac:dyDescent="0.3"/>
    <row r="145" s="138" customFormat="1" x14ac:dyDescent="0.3"/>
    <row r="146" s="138" customFormat="1" x14ac:dyDescent="0.3"/>
    <row r="147" s="138" customFormat="1" x14ac:dyDescent="0.3"/>
    <row r="148" s="138" customFormat="1" x14ac:dyDescent="0.3"/>
    <row r="149" s="138" customFormat="1" x14ac:dyDescent="0.3"/>
    <row r="150" s="138" customFormat="1" x14ac:dyDescent="0.3"/>
    <row r="151" s="138" customFormat="1" x14ac:dyDescent="0.3"/>
    <row r="152" s="138" customFormat="1" x14ac:dyDescent="0.3"/>
    <row r="153" s="138" customFormat="1" x14ac:dyDescent="0.3"/>
    <row r="154" s="138" customFormat="1" x14ac:dyDescent="0.3"/>
    <row r="156" s="138" customFormat="1" x14ac:dyDescent="0.3"/>
    <row r="160" s="138" customFormat="1" x14ac:dyDescent="0.3"/>
    <row r="161" s="138" customFormat="1" x14ac:dyDescent="0.3"/>
    <row r="162" s="138" customFormat="1" x14ac:dyDescent="0.3"/>
    <row r="163" s="138" customFormat="1" x14ac:dyDescent="0.3"/>
    <row r="166" s="138" customFormat="1" x14ac:dyDescent="0.3"/>
    <row r="167" s="138" customFormat="1" x14ac:dyDescent="0.3"/>
    <row r="168" s="138" customFormat="1" x14ac:dyDescent="0.3"/>
    <row r="169" s="138" customFormat="1" x14ac:dyDescent="0.3"/>
    <row r="170" s="138" customFormat="1" x14ac:dyDescent="0.3"/>
    <row r="171" s="138" customFormat="1" x14ac:dyDescent="0.3"/>
    <row r="172" s="138" customFormat="1" x14ac:dyDescent="0.3"/>
    <row r="176" s="138" customFormat="1" x14ac:dyDescent="0.3"/>
    <row r="179" s="138" customFormat="1" x14ac:dyDescent="0.3"/>
    <row r="180" s="138" customFormat="1" x14ac:dyDescent="0.3"/>
    <row r="181" s="138" customFormat="1" x14ac:dyDescent="0.3"/>
    <row r="182" s="138" customFormat="1" x14ac:dyDescent="0.3"/>
    <row r="184" s="138" customFormat="1" x14ac:dyDescent="0.3"/>
    <row r="190" s="138" customFormat="1" x14ac:dyDescent="0.3"/>
  </sheetData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B4" sqref="B4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42" bestFit="1" customWidth="1"/>
    <col min="7" max="7" width="10" style="42" bestFit="1" customWidth="1"/>
    <col min="8" max="16384" width="9.109375" style="1"/>
  </cols>
  <sheetData>
    <row r="1" spans="1:13" s="118" customFormat="1" ht="15.6" x14ac:dyDescent="0.3">
      <c r="A1" s="194" t="s">
        <v>269</v>
      </c>
      <c r="B1" s="194"/>
      <c r="C1" s="194"/>
      <c r="D1" s="194"/>
      <c r="E1" s="194"/>
      <c r="F1" s="194"/>
      <c r="G1" s="194"/>
    </row>
    <row r="2" spans="1:13" x14ac:dyDescent="0.25">
      <c r="A2" s="43"/>
      <c r="B2" s="43"/>
      <c r="C2" s="43"/>
      <c r="D2" s="43"/>
      <c r="E2" s="43"/>
      <c r="F2" s="60"/>
      <c r="G2" s="60"/>
    </row>
    <row r="3" spans="1:13" ht="39.6" x14ac:dyDescent="0.25">
      <c r="A3" s="54" t="s">
        <v>117</v>
      </c>
      <c r="B3" s="29" t="s">
        <v>270</v>
      </c>
      <c r="C3" s="29" t="s">
        <v>301</v>
      </c>
      <c r="D3" s="29" t="s">
        <v>288</v>
      </c>
      <c r="E3" s="29" t="s">
        <v>289</v>
      </c>
      <c r="F3" s="35" t="s">
        <v>189</v>
      </c>
      <c r="G3" s="35" t="s">
        <v>190</v>
      </c>
    </row>
    <row r="4" spans="1:13" s="4" customFormat="1" ht="10.199999999999999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61" t="s">
        <v>114</v>
      </c>
      <c r="G4" s="61" t="s">
        <v>115</v>
      </c>
    </row>
    <row r="5" spans="1:13" ht="18.75" customHeight="1" x14ac:dyDescent="0.25">
      <c r="A5" s="7" t="s">
        <v>128</v>
      </c>
      <c r="B5" s="7"/>
      <c r="C5" s="7"/>
      <c r="D5" s="7"/>
      <c r="E5" s="7"/>
      <c r="F5" s="41"/>
      <c r="G5" s="41"/>
    </row>
    <row r="6" spans="1:13" ht="15.6" x14ac:dyDescent="0.3">
      <c r="A6" s="47" t="s">
        <v>158</v>
      </c>
      <c r="B6" s="58">
        <f>B7</f>
        <v>0</v>
      </c>
      <c r="C6" s="58">
        <f t="shared" ref="C6:E6" si="0">C7</f>
        <v>0</v>
      </c>
      <c r="D6" s="58">
        <f t="shared" si="0"/>
        <v>0</v>
      </c>
      <c r="E6" s="58">
        <f t="shared" si="0"/>
        <v>0</v>
      </c>
      <c r="F6" s="6" t="str">
        <f>IFERROR(E6/B6*100,"-")</f>
        <v>-</v>
      </c>
      <c r="G6" s="6" t="str">
        <f>IFERROR(E6/D6*100,"-")</f>
        <v>-</v>
      </c>
      <c r="H6" s="87"/>
      <c r="I6" s="96" t="s">
        <v>260</v>
      </c>
      <c r="J6" s="97"/>
      <c r="K6" s="97"/>
      <c r="L6" s="97"/>
      <c r="M6" s="97"/>
    </row>
    <row r="7" spans="1:13" ht="15.6" x14ac:dyDescent="0.3">
      <c r="A7" s="48" t="s">
        <v>147</v>
      </c>
      <c r="B7" s="100">
        <v>0</v>
      </c>
      <c r="C7" s="100">
        <v>0</v>
      </c>
      <c r="D7" s="100">
        <v>0</v>
      </c>
      <c r="E7" s="100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96" t="s">
        <v>261</v>
      </c>
      <c r="J7" s="97"/>
      <c r="K7" s="97"/>
      <c r="L7" s="97"/>
      <c r="M7" s="97"/>
    </row>
    <row r="8" spans="1:13" ht="13.8" x14ac:dyDescent="0.3">
      <c r="A8" s="47" t="s">
        <v>160</v>
      </c>
      <c r="B8" s="58">
        <f>B9</f>
        <v>0</v>
      </c>
      <c r="C8" s="58">
        <f t="shared" ref="C8:E8" si="3">C9</f>
        <v>0</v>
      </c>
      <c r="D8" s="58">
        <f t="shared" si="3"/>
        <v>0</v>
      </c>
      <c r="E8" s="58">
        <f t="shared" si="3"/>
        <v>0</v>
      </c>
      <c r="F8" s="6" t="str">
        <f t="shared" si="1"/>
        <v>-</v>
      </c>
      <c r="G8" s="6" t="str">
        <f t="shared" si="2"/>
        <v>-</v>
      </c>
      <c r="I8" s="98" t="s">
        <v>262</v>
      </c>
    </row>
    <row r="9" spans="1:13" x14ac:dyDescent="0.25">
      <c r="A9" s="48" t="s">
        <v>150</v>
      </c>
      <c r="B9" s="100">
        <v>0</v>
      </c>
      <c r="C9" s="100">
        <v>0</v>
      </c>
      <c r="D9" s="100">
        <v>0</v>
      </c>
      <c r="E9" s="100">
        <v>0</v>
      </c>
      <c r="F9" s="12" t="str">
        <f t="shared" si="1"/>
        <v>-</v>
      </c>
      <c r="G9" s="12" t="str">
        <f t="shared" si="2"/>
        <v>-</v>
      </c>
    </row>
    <row r="10" spans="1:13" x14ac:dyDescent="0.25">
      <c r="A10" s="47" t="s">
        <v>163</v>
      </c>
      <c r="B10" s="58">
        <v>0</v>
      </c>
      <c r="C10" s="58">
        <f t="shared" ref="C10:E10" si="4">C11</f>
        <v>0</v>
      </c>
      <c r="D10" s="58">
        <f t="shared" si="4"/>
        <v>0</v>
      </c>
      <c r="E10" s="58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5">
      <c r="A11" s="48" t="s">
        <v>149</v>
      </c>
      <c r="B11" s="100">
        <v>0</v>
      </c>
      <c r="C11" s="100">
        <v>0</v>
      </c>
      <c r="D11" s="100">
        <v>0</v>
      </c>
      <c r="E11" s="100">
        <v>0</v>
      </c>
      <c r="F11" s="12" t="str">
        <f t="shared" si="1"/>
        <v>-</v>
      </c>
      <c r="G11" s="12" t="str">
        <f t="shared" si="2"/>
        <v>-</v>
      </c>
    </row>
    <row r="12" spans="1:13" x14ac:dyDescent="0.25">
      <c r="A12" s="48"/>
      <c r="B12" s="14"/>
      <c r="C12" s="14"/>
      <c r="D12" s="14"/>
      <c r="E12" s="14"/>
      <c r="F12" s="12"/>
      <c r="G12" s="12"/>
    </row>
    <row r="13" spans="1:13" x14ac:dyDescent="0.25">
      <c r="A13" s="56" t="s">
        <v>107</v>
      </c>
      <c r="B13" s="59">
        <f>B6+B8+B10</f>
        <v>0</v>
      </c>
      <c r="C13" s="59">
        <f t="shared" ref="C13:E13" si="5">C6+C8+C10</f>
        <v>0</v>
      </c>
      <c r="D13" s="59">
        <f t="shared" si="5"/>
        <v>0</v>
      </c>
      <c r="E13" s="59">
        <f t="shared" si="5"/>
        <v>0</v>
      </c>
      <c r="F13" s="88" t="str">
        <f t="shared" si="1"/>
        <v>-</v>
      </c>
      <c r="G13" s="88" t="str">
        <f t="shared" si="2"/>
        <v>-</v>
      </c>
    </row>
    <row r="14" spans="1:13" x14ac:dyDescent="0.25">
      <c r="B14" s="101"/>
      <c r="C14" s="101"/>
      <c r="D14" s="101"/>
      <c r="E14" s="101"/>
    </row>
    <row r="15" spans="1:13" x14ac:dyDescent="0.25">
      <c r="B15" s="101"/>
      <c r="C15" s="101"/>
      <c r="D15" s="101"/>
      <c r="E15" s="101"/>
    </row>
    <row r="16" spans="1:13" ht="17.25" customHeight="1" x14ac:dyDescent="0.25">
      <c r="A16" s="7" t="s">
        <v>129</v>
      </c>
      <c r="B16" s="117"/>
      <c r="C16" s="117"/>
      <c r="D16" s="117"/>
      <c r="E16" s="117"/>
      <c r="F16" s="90"/>
      <c r="G16" s="90"/>
    </row>
    <row r="17" spans="1:7" x14ac:dyDescent="0.25">
      <c r="A17" s="47" t="s">
        <v>158</v>
      </c>
      <c r="B17" s="58">
        <f>B18</f>
        <v>0</v>
      </c>
      <c r="C17" s="58">
        <f t="shared" ref="C17:E17" si="6">C18</f>
        <v>0</v>
      </c>
      <c r="D17" s="58">
        <f t="shared" si="6"/>
        <v>0</v>
      </c>
      <c r="E17" s="58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5">
      <c r="A18" s="48" t="s">
        <v>147</v>
      </c>
      <c r="B18" s="100">
        <v>0</v>
      </c>
      <c r="C18" s="100">
        <v>0</v>
      </c>
      <c r="D18" s="100">
        <v>0</v>
      </c>
      <c r="E18" s="100">
        <v>0</v>
      </c>
      <c r="F18" s="12" t="str">
        <f t="shared" si="7"/>
        <v>-</v>
      </c>
      <c r="G18" s="12" t="str">
        <f t="shared" si="8"/>
        <v>-</v>
      </c>
    </row>
    <row r="19" spans="1:7" x14ac:dyDescent="0.25">
      <c r="A19" s="47" t="s">
        <v>160</v>
      </c>
      <c r="B19" s="58">
        <v>0</v>
      </c>
      <c r="C19" s="58">
        <f t="shared" ref="C19:E19" si="9">C20+C21</f>
        <v>0</v>
      </c>
      <c r="D19" s="58">
        <f t="shared" si="9"/>
        <v>0</v>
      </c>
      <c r="E19" s="58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5">
      <c r="A20" s="48" t="s">
        <v>150</v>
      </c>
      <c r="B20" s="100">
        <v>0</v>
      </c>
      <c r="C20" s="100">
        <v>0</v>
      </c>
      <c r="D20" s="100">
        <v>0</v>
      </c>
      <c r="E20" s="100">
        <v>0</v>
      </c>
      <c r="F20" s="12" t="str">
        <f t="shared" si="7"/>
        <v>-</v>
      </c>
      <c r="G20" s="12" t="str">
        <f t="shared" si="8"/>
        <v>-</v>
      </c>
    </row>
    <row r="21" spans="1:7" x14ac:dyDescent="0.25">
      <c r="A21" s="48" t="s">
        <v>153</v>
      </c>
      <c r="B21" s="100">
        <v>0</v>
      </c>
      <c r="C21" s="100">
        <v>0</v>
      </c>
      <c r="D21" s="100">
        <v>0</v>
      </c>
      <c r="E21" s="100">
        <v>0</v>
      </c>
      <c r="F21" s="12" t="str">
        <f t="shared" si="7"/>
        <v>-</v>
      </c>
      <c r="G21" s="12" t="str">
        <f t="shared" si="8"/>
        <v>-</v>
      </c>
    </row>
    <row r="22" spans="1:7" x14ac:dyDescent="0.25">
      <c r="A22" s="48"/>
      <c r="B22" s="14"/>
      <c r="C22" s="14"/>
      <c r="D22" s="14"/>
      <c r="E22" s="14"/>
      <c r="F22" s="13"/>
      <c r="G22" s="12"/>
    </row>
    <row r="23" spans="1:7" x14ac:dyDescent="0.25">
      <c r="A23" s="56" t="s">
        <v>112</v>
      </c>
      <c r="B23" s="59">
        <f>B17+B19</f>
        <v>0</v>
      </c>
      <c r="C23" s="59">
        <f t="shared" ref="C23:E23" si="10">C17+C19</f>
        <v>0</v>
      </c>
      <c r="D23" s="59">
        <f t="shared" si="10"/>
        <v>0</v>
      </c>
      <c r="E23" s="59">
        <f t="shared" si="10"/>
        <v>0</v>
      </c>
      <c r="F23" s="88" t="str">
        <f t="shared" si="7"/>
        <v>-</v>
      </c>
      <c r="G23" s="88" t="str">
        <f t="shared" si="8"/>
        <v>-</v>
      </c>
    </row>
    <row r="24" spans="1:7" x14ac:dyDescent="0.25">
      <c r="A24" s="48"/>
      <c r="B24" s="11"/>
      <c r="C24" s="11"/>
      <c r="D24" s="11"/>
      <c r="E24" s="11"/>
      <c r="F24" s="12"/>
      <c r="G24" s="12"/>
    </row>
    <row r="25" spans="1:7" x14ac:dyDescent="0.25">
      <c r="A25" s="50"/>
      <c r="B25" s="58"/>
      <c r="C25" s="58"/>
      <c r="D25" s="58"/>
      <c r="E25" s="58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1D31-ED2C-4666-8478-C4779DF27F0D}">
  <sheetPr>
    <pageSetUpPr fitToPage="1"/>
  </sheetPr>
  <dimension ref="A1:G199"/>
  <sheetViews>
    <sheetView tabSelected="1" zoomScale="90" zoomScaleNormal="90" workbookViewId="0">
      <selection activeCell="F193" sqref="F193"/>
    </sheetView>
  </sheetViews>
  <sheetFormatPr defaultRowHeight="14.4" x14ac:dyDescent="0.3"/>
  <cols>
    <col min="1" max="1" width="60" customWidth="1"/>
    <col min="2" max="2" width="19.33203125" customWidth="1"/>
    <col min="3" max="3" width="20.109375" customWidth="1"/>
    <col min="4" max="4" width="21.33203125" customWidth="1"/>
    <col min="5" max="5" width="19.5546875" customWidth="1"/>
  </cols>
  <sheetData>
    <row r="1" spans="1:7" ht="18.600000000000001" x14ac:dyDescent="0.3">
      <c r="A1" s="195" t="s">
        <v>139</v>
      </c>
      <c r="B1" s="196"/>
      <c r="C1" s="196"/>
      <c r="D1" s="196"/>
      <c r="E1" s="197"/>
      <c r="F1" s="138"/>
      <c r="G1" s="138"/>
    </row>
    <row r="2" spans="1:7" ht="18.600000000000001" x14ac:dyDescent="0.3">
      <c r="A2" s="132"/>
      <c r="B2" s="127"/>
      <c r="C2" s="127"/>
      <c r="D2" s="127"/>
      <c r="E2" s="137"/>
      <c r="F2" s="138"/>
      <c r="G2" s="138"/>
    </row>
    <row r="3" spans="1:7" ht="15.6" x14ac:dyDescent="0.3">
      <c r="A3" s="198" t="s">
        <v>140</v>
      </c>
      <c r="B3" s="199"/>
      <c r="C3" s="199"/>
      <c r="D3" s="199"/>
      <c r="E3" s="200"/>
      <c r="F3" s="138"/>
      <c r="G3" s="138"/>
    </row>
    <row r="4" spans="1:7" x14ac:dyDescent="0.3">
      <c r="A4" s="129"/>
      <c r="B4" s="131"/>
      <c r="C4" s="131"/>
      <c r="D4" s="131"/>
      <c r="E4" s="136"/>
      <c r="F4" s="138"/>
      <c r="G4" s="138"/>
    </row>
    <row r="5" spans="1:7" ht="15.6" x14ac:dyDescent="0.3">
      <c r="A5" s="201" t="s">
        <v>259</v>
      </c>
      <c r="B5" s="202"/>
      <c r="C5" s="202"/>
      <c r="D5" s="202"/>
      <c r="E5" s="203"/>
      <c r="F5" s="138"/>
      <c r="G5" s="138"/>
    </row>
    <row r="6" spans="1:7" x14ac:dyDescent="0.3">
      <c r="A6" s="135"/>
      <c r="B6" s="134"/>
      <c r="C6" s="134"/>
      <c r="D6" s="134"/>
      <c r="E6" s="130"/>
      <c r="F6" s="138"/>
      <c r="G6" s="138"/>
    </row>
    <row r="7" spans="1:7" ht="15.6" x14ac:dyDescent="0.3">
      <c r="A7" s="194" t="s">
        <v>267</v>
      </c>
      <c r="B7" s="194"/>
      <c r="C7" s="194"/>
      <c r="D7" s="194"/>
      <c r="E7" s="194"/>
      <c r="F7" s="194"/>
      <c r="G7" s="194"/>
    </row>
    <row r="8" spans="1:7" x14ac:dyDescent="0.3">
      <c r="A8" s="184" t="s">
        <v>294</v>
      </c>
      <c r="B8" s="184" t="s">
        <v>303</v>
      </c>
      <c r="C8" s="184" t="s">
        <v>304</v>
      </c>
      <c r="D8" s="184" t="s">
        <v>305</v>
      </c>
      <c r="E8" s="185" t="s">
        <v>302</v>
      </c>
      <c r="F8" s="138"/>
      <c r="G8" s="138"/>
    </row>
    <row r="9" spans="1:7" x14ac:dyDescent="0.3">
      <c r="A9" s="155" t="s">
        <v>280</v>
      </c>
      <c r="B9" s="154">
        <v>1946330</v>
      </c>
      <c r="C9" s="154">
        <v>1946330</v>
      </c>
      <c r="D9" s="154">
        <v>2104580.4700000002</v>
      </c>
      <c r="E9" s="155">
        <v>108.13</v>
      </c>
    </row>
    <row r="10" spans="1:7" x14ac:dyDescent="0.3">
      <c r="A10" s="157" t="s">
        <v>281</v>
      </c>
      <c r="B10" s="156">
        <v>1946330</v>
      </c>
      <c r="C10" s="156">
        <v>1946330</v>
      </c>
      <c r="D10" s="156">
        <v>2104580.4700000002</v>
      </c>
      <c r="E10" s="157">
        <v>108.13</v>
      </c>
    </row>
    <row r="11" spans="1:7" x14ac:dyDescent="0.3">
      <c r="A11" s="159" t="s">
        <v>274</v>
      </c>
      <c r="B11" s="158">
        <v>1946330</v>
      </c>
      <c r="C11" s="158">
        <v>1946330</v>
      </c>
      <c r="D11" s="158">
        <v>2104580.4700000002</v>
      </c>
      <c r="E11" s="159">
        <v>108.13</v>
      </c>
    </row>
    <row r="12" spans="1:7" x14ac:dyDescent="0.3">
      <c r="A12" s="173" t="s">
        <v>147</v>
      </c>
      <c r="B12" s="148">
        <v>45010</v>
      </c>
      <c r="C12" s="148">
        <v>45010</v>
      </c>
      <c r="D12" s="148">
        <v>49478.61</v>
      </c>
      <c r="E12" s="149">
        <v>109.93</v>
      </c>
    </row>
    <row r="13" spans="1:7" x14ac:dyDescent="0.3">
      <c r="A13" s="173" t="s">
        <v>154</v>
      </c>
      <c r="B13" s="148">
        <v>41197</v>
      </c>
      <c r="C13" s="148">
        <v>41197</v>
      </c>
      <c r="D13" s="148">
        <v>16462.189999999999</v>
      </c>
      <c r="E13" s="149">
        <v>39.96</v>
      </c>
    </row>
    <row r="14" spans="1:7" x14ac:dyDescent="0.3">
      <c r="A14" s="173" t="s">
        <v>150</v>
      </c>
      <c r="B14" s="148">
        <v>24723</v>
      </c>
      <c r="C14" s="148">
        <v>24723</v>
      </c>
      <c r="D14" s="148">
        <v>37611.269999999997</v>
      </c>
      <c r="E14" s="149">
        <v>152.13</v>
      </c>
    </row>
    <row r="15" spans="1:7" x14ac:dyDescent="0.3">
      <c r="A15" s="173" t="s">
        <v>153</v>
      </c>
      <c r="B15" s="148">
        <v>178836</v>
      </c>
      <c r="C15" s="148">
        <v>178836</v>
      </c>
      <c r="D15" s="148">
        <v>216088.57</v>
      </c>
      <c r="E15" s="149">
        <v>120.83</v>
      </c>
    </row>
    <row r="16" spans="1:7" x14ac:dyDescent="0.3">
      <c r="A16" s="173" t="s">
        <v>151</v>
      </c>
      <c r="B16" s="148">
        <v>19098</v>
      </c>
      <c r="C16" s="148">
        <v>19098</v>
      </c>
      <c r="D16" s="148">
        <v>7153.24</v>
      </c>
      <c r="E16" s="149">
        <v>37.46</v>
      </c>
    </row>
    <row r="17" spans="1:5" x14ac:dyDescent="0.3">
      <c r="A17" s="173" t="s">
        <v>152</v>
      </c>
      <c r="B17" s="148">
        <v>1632296</v>
      </c>
      <c r="C17" s="148">
        <v>1632296</v>
      </c>
      <c r="D17" s="148">
        <v>1776948.11</v>
      </c>
      <c r="E17" s="149">
        <v>108.86</v>
      </c>
    </row>
    <row r="18" spans="1:5" x14ac:dyDescent="0.3">
      <c r="A18" s="173" t="s">
        <v>193</v>
      </c>
      <c r="B18" s="148">
        <v>4760</v>
      </c>
      <c r="C18" s="148">
        <v>4760</v>
      </c>
      <c r="D18" s="150">
        <v>838.48</v>
      </c>
      <c r="E18" s="149">
        <v>17.62</v>
      </c>
    </row>
    <row r="19" spans="1:5" x14ac:dyDescent="0.3">
      <c r="A19" s="174" t="s">
        <v>148</v>
      </c>
      <c r="B19" s="152">
        <v>410</v>
      </c>
      <c r="C19" s="152">
        <v>410</v>
      </c>
      <c r="D19" s="152"/>
      <c r="E19" s="153"/>
    </row>
    <row r="20" spans="1:5" x14ac:dyDescent="0.3">
      <c r="A20" s="167" t="s">
        <v>275</v>
      </c>
      <c r="B20" s="160">
        <v>20903</v>
      </c>
      <c r="C20" s="160">
        <v>20903</v>
      </c>
      <c r="D20" s="160">
        <v>7240.71</v>
      </c>
      <c r="E20" s="161">
        <v>34.64</v>
      </c>
    </row>
    <row r="21" spans="1:5" x14ac:dyDescent="0.3">
      <c r="A21" s="168" t="s">
        <v>276</v>
      </c>
      <c r="B21" s="162">
        <v>20903</v>
      </c>
      <c r="C21" s="162">
        <v>20903</v>
      </c>
      <c r="D21" s="162">
        <v>7240.71</v>
      </c>
      <c r="E21" s="163">
        <v>34.64</v>
      </c>
    </row>
    <row r="22" spans="1:5" x14ac:dyDescent="0.3">
      <c r="A22" s="175" t="s">
        <v>151</v>
      </c>
      <c r="B22" s="177">
        <v>19098</v>
      </c>
      <c r="C22" s="177">
        <v>19098</v>
      </c>
      <c r="D22" s="177">
        <v>7153.24</v>
      </c>
      <c r="E22" s="178">
        <v>37.46</v>
      </c>
    </row>
    <row r="23" spans="1:5" x14ac:dyDescent="0.3">
      <c r="A23" s="173" t="s">
        <v>21</v>
      </c>
      <c r="B23" s="179">
        <v>4298</v>
      </c>
      <c r="C23" s="179">
        <v>4298</v>
      </c>
      <c r="D23" s="176">
        <v>0</v>
      </c>
      <c r="E23" s="180">
        <v>0</v>
      </c>
    </row>
    <row r="24" spans="1:5" x14ac:dyDescent="0.3">
      <c r="A24" s="173" t="s">
        <v>28</v>
      </c>
      <c r="B24" s="179">
        <v>14800</v>
      </c>
      <c r="C24" s="179">
        <v>14800</v>
      </c>
      <c r="D24" s="179">
        <v>7153.24</v>
      </c>
      <c r="E24" s="149">
        <v>48.33</v>
      </c>
    </row>
    <row r="25" spans="1:5" x14ac:dyDescent="0.3">
      <c r="A25" s="147" t="s">
        <v>30</v>
      </c>
      <c r="B25" s="150"/>
      <c r="C25" s="150"/>
      <c r="D25" s="148">
        <v>1564.27</v>
      </c>
      <c r="E25" s="149"/>
    </row>
    <row r="26" spans="1:5" x14ac:dyDescent="0.3">
      <c r="A26" s="147" t="s">
        <v>36</v>
      </c>
      <c r="B26" s="150"/>
      <c r="C26" s="150"/>
      <c r="D26" s="148">
        <v>2010.98</v>
      </c>
      <c r="E26" s="149"/>
    </row>
    <row r="27" spans="1:5" x14ac:dyDescent="0.3">
      <c r="A27" s="147" t="s">
        <v>42</v>
      </c>
      <c r="B27" s="150"/>
      <c r="C27" s="150"/>
      <c r="D27" s="150">
        <v>600</v>
      </c>
      <c r="E27" s="149"/>
    </row>
    <row r="28" spans="1:5" x14ac:dyDescent="0.3">
      <c r="A28" s="147" t="s">
        <v>48</v>
      </c>
      <c r="B28" s="150"/>
      <c r="C28" s="150"/>
      <c r="D28" s="150">
        <v>250</v>
      </c>
      <c r="E28" s="149"/>
    </row>
    <row r="29" spans="1:5" x14ac:dyDescent="0.3">
      <c r="A29" s="147" t="s">
        <v>55</v>
      </c>
      <c r="B29" s="150"/>
      <c r="C29" s="150"/>
      <c r="D29" s="150">
        <v>96.07</v>
      </c>
      <c r="E29" s="149"/>
    </row>
    <row r="30" spans="1:5" x14ac:dyDescent="0.3">
      <c r="A30" s="147" t="s">
        <v>59</v>
      </c>
      <c r="B30" s="150"/>
      <c r="C30" s="150"/>
      <c r="D30" s="148">
        <v>2631.92</v>
      </c>
      <c r="E30" s="149"/>
    </row>
    <row r="31" spans="1:5" x14ac:dyDescent="0.3">
      <c r="A31" s="173" t="s">
        <v>152</v>
      </c>
      <c r="B31" s="179">
        <v>1805</v>
      </c>
      <c r="C31" s="179">
        <v>1805</v>
      </c>
      <c r="D31" s="176">
        <v>87.47</v>
      </c>
      <c r="E31" s="180">
        <v>4.8499999999999996</v>
      </c>
    </row>
    <row r="32" spans="1:5" x14ac:dyDescent="0.3">
      <c r="A32" s="173" t="s">
        <v>28</v>
      </c>
      <c r="B32" s="179">
        <v>1805</v>
      </c>
      <c r="C32" s="179">
        <v>1805</v>
      </c>
      <c r="D32" s="176">
        <v>87.47</v>
      </c>
      <c r="E32" s="180">
        <v>4.8499999999999996</v>
      </c>
    </row>
    <row r="33" spans="1:5" x14ac:dyDescent="0.3">
      <c r="A33" s="151" t="s">
        <v>36</v>
      </c>
      <c r="B33" s="152"/>
      <c r="C33" s="152"/>
      <c r="D33" s="152">
        <v>87.47</v>
      </c>
      <c r="E33" s="153"/>
    </row>
    <row r="34" spans="1:5" x14ac:dyDescent="0.3">
      <c r="A34" s="167" t="s">
        <v>277</v>
      </c>
      <c r="B34" s="160">
        <v>79767</v>
      </c>
      <c r="C34" s="160">
        <v>79767</v>
      </c>
      <c r="D34" s="160">
        <v>78698.38</v>
      </c>
      <c r="E34" s="161">
        <v>98.66</v>
      </c>
    </row>
    <row r="35" spans="1:5" x14ac:dyDescent="0.3">
      <c r="A35" s="168" t="s">
        <v>278</v>
      </c>
      <c r="B35" s="162">
        <v>41200</v>
      </c>
      <c r="C35" s="162">
        <v>41200</v>
      </c>
      <c r="D35" s="162">
        <v>43634.36</v>
      </c>
      <c r="E35" s="163">
        <v>105.91</v>
      </c>
    </row>
    <row r="36" spans="1:5" x14ac:dyDescent="0.3">
      <c r="A36" s="175" t="s">
        <v>147</v>
      </c>
      <c r="B36" s="177">
        <v>41200</v>
      </c>
      <c r="C36" s="177">
        <v>41200</v>
      </c>
      <c r="D36" s="177">
        <v>43634.36</v>
      </c>
      <c r="E36" s="178">
        <v>105.91</v>
      </c>
    </row>
    <row r="37" spans="1:5" x14ac:dyDescent="0.3">
      <c r="A37" s="173" t="s">
        <v>28</v>
      </c>
      <c r="B37" s="179">
        <v>6100</v>
      </c>
      <c r="C37" s="179">
        <v>6100</v>
      </c>
      <c r="D37" s="179">
        <v>8534.36</v>
      </c>
      <c r="E37" s="180">
        <v>139.91</v>
      </c>
    </row>
    <row r="38" spans="1:5" x14ac:dyDescent="0.3">
      <c r="A38" s="147" t="s">
        <v>35</v>
      </c>
      <c r="B38" s="150"/>
      <c r="C38" s="150"/>
      <c r="D38" s="150">
        <v>275.43</v>
      </c>
      <c r="E38" s="149"/>
    </row>
    <row r="39" spans="1:5" x14ac:dyDescent="0.3">
      <c r="A39" s="147" t="s">
        <v>36</v>
      </c>
      <c r="B39" s="150"/>
      <c r="C39" s="150"/>
      <c r="D39" s="150">
        <v>702.07</v>
      </c>
      <c r="E39" s="149"/>
    </row>
    <row r="40" spans="1:5" x14ac:dyDescent="0.3">
      <c r="A40" s="147" t="s">
        <v>37</v>
      </c>
      <c r="B40" s="150"/>
      <c r="C40" s="150"/>
      <c r="D40" s="148">
        <v>2434.36</v>
      </c>
      <c r="E40" s="149"/>
    </row>
    <row r="41" spans="1:5" x14ac:dyDescent="0.3">
      <c r="A41" s="147" t="s">
        <v>42</v>
      </c>
      <c r="B41" s="150"/>
      <c r="C41" s="150"/>
      <c r="D41" s="150">
        <v>382.88</v>
      </c>
      <c r="E41" s="149"/>
    </row>
    <row r="42" spans="1:5" x14ac:dyDescent="0.3">
      <c r="A42" s="147" t="s">
        <v>48</v>
      </c>
      <c r="B42" s="150"/>
      <c r="C42" s="150"/>
      <c r="D42" s="148">
        <v>4544.84</v>
      </c>
      <c r="E42" s="149"/>
    </row>
    <row r="43" spans="1:5" x14ac:dyDescent="0.3">
      <c r="A43" s="147" t="s">
        <v>50</v>
      </c>
      <c r="B43" s="150"/>
      <c r="C43" s="150"/>
      <c r="D43" s="150">
        <v>194.78</v>
      </c>
      <c r="E43" s="149"/>
    </row>
    <row r="44" spans="1:5" x14ac:dyDescent="0.3">
      <c r="A44" s="173" t="s">
        <v>81</v>
      </c>
      <c r="B44" s="179">
        <v>35100</v>
      </c>
      <c r="C44" s="179">
        <v>35100</v>
      </c>
      <c r="D44" s="179">
        <v>35100</v>
      </c>
      <c r="E44" s="180">
        <v>100</v>
      </c>
    </row>
    <row r="45" spans="1:5" x14ac:dyDescent="0.3">
      <c r="A45" s="147" t="s">
        <v>85</v>
      </c>
      <c r="B45" s="150"/>
      <c r="C45" s="150"/>
      <c r="D45" s="150">
        <v>100</v>
      </c>
      <c r="E45" s="149"/>
    </row>
    <row r="46" spans="1:5" x14ac:dyDescent="0.3">
      <c r="A46" s="151" t="s">
        <v>94</v>
      </c>
      <c r="B46" s="152"/>
      <c r="C46" s="152"/>
      <c r="D46" s="165">
        <v>35000</v>
      </c>
      <c r="E46" s="153"/>
    </row>
    <row r="47" spans="1:5" x14ac:dyDescent="0.3">
      <c r="A47" s="169" t="s">
        <v>279</v>
      </c>
      <c r="B47" s="170">
        <v>36447</v>
      </c>
      <c r="C47" s="170">
        <v>36447</v>
      </c>
      <c r="D47" s="170">
        <v>31635.97</v>
      </c>
      <c r="E47" s="171">
        <v>86.8</v>
      </c>
    </row>
    <row r="48" spans="1:5" x14ac:dyDescent="0.3">
      <c r="A48" s="175" t="s">
        <v>147</v>
      </c>
      <c r="B48" s="177">
        <v>1690</v>
      </c>
      <c r="C48" s="177">
        <v>1690</v>
      </c>
      <c r="D48" s="177">
        <v>3873.91</v>
      </c>
      <c r="E48" s="178">
        <v>229.23</v>
      </c>
    </row>
    <row r="49" spans="1:5" x14ac:dyDescent="0.3">
      <c r="A49" s="173" t="s">
        <v>21</v>
      </c>
      <c r="B49" s="176">
        <v>0</v>
      </c>
      <c r="C49" s="176">
        <v>0</v>
      </c>
      <c r="D49" s="176">
        <v>600</v>
      </c>
      <c r="E49" s="180">
        <v>0</v>
      </c>
    </row>
    <row r="50" spans="1:5" x14ac:dyDescent="0.3">
      <c r="A50" s="147" t="s">
        <v>25</v>
      </c>
      <c r="B50" s="150"/>
      <c r="C50" s="150"/>
      <c r="D50" s="150">
        <v>600</v>
      </c>
      <c r="E50" s="149"/>
    </row>
    <row r="51" spans="1:5" x14ac:dyDescent="0.3">
      <c r="A51" s="147" t="s">
        <v>28</v>
      </c>
      <c r="B51" s="148">
        <v>1690</v>
      </c>
      <c r="C51" s="148">
        <v>1690</v>
      </c>
      <c r="D51" s="148">
        <v>3273.91</v>
      </c>
      <c r="E51" s="149">
        <v>193.72</v>
      </c>
    </row>
    <row r="52" spans="1:5" x14ac:dyDescent="0.3">
      <c r="A52" s="147" t="s">
        <v>36</v>
      </c>
      <c r="B52" s="150"/>
      <c r="C52" s="150"/>
      <c r="D52" s="148">
        <v>2445.81</v>
      </c>
      <c r="E52" s="149"/>
    </row>
    <row r="53" spans="1:5" x14ac:dyDescent="0.3">
      <c r="A53" s="147" t="s">
        <v>48</v>
      </c>
      <c r="B53" s="150"/>
      <c r="C53" s="150"/>
      <c r="D53" s="150">
        <v>828.1</v>
      </c>
      <c r="E53" s="149"/>
    </row>
    <row r="54" spans="1:5" x14ac:dyDescent="0.3">
      <c r="A54" s="173" t="s">
        <v>154</v>
      </c>
      <c r="B54" s="179">
        <v>16157</v>
      </c>
      <c r="C54" s="179">
        <v>16157</v>
      </c>
      <c r="D54" s="179">
        <v>5160.66</v>
      </c>
      <c r="E54" s="180">
        <v>31.94</v>
      </c>
    </row>
    <row r="55" spans="1:5" x14ac:dyDescent="0.3">
      <c r="A55" s="173" t="s">
        <v>21</v>
      </c>
      <c r="B55" s="179">
        <v>6357</v>
      </c>
      <c r="C55" s="179">
        <v>6357</v>
      </c>
      <c r="D55" s="179">
        <v>3532.08</v>
      </c>
      <c r="E55" s="180">
        <v>55.56</v>
      </c>
    </row>
    <row r="56" spans="1:5" x14ac:dyDescent="0.3">
      <c r="A56" s="147" t="s">
        <v>25</v>
      </c>
      <c r="B56" s="150"/>
      <c r="C56" s="150"/>
      <c r="D56" s="148">
        <v>3532.08</v>
      </c>
      <c r="E56" s="149"/>
    </row>
    <row r="57" spans="1:5" x14ac:dyDescent="0.3">
      <c r="A57" s="173" t="s">
        <v>28</v>
      </c>
      <c r="B57" s="179">
        <v>9800</v>
      </c>
      <c r="C57" s="179">
        <v>9800</v>
      </c>
      <c r="D57" s="179">
        <v>1628.58</v>
      </c>
      <c r="E57" s="180">
        <v>16.62</v>
      </c>
    </row>
    <row r="58" spans="1:5" x14ac:dyDescent="0.3">
      <c r="A58" s="147" t="s">
        <v>36</v>
      </c>
      <c r="B58" s="150"/>
      <c r="C58" s="150"/>
      <c r="D58" s="150">
        <v>30.7</v>
      </c>
      <c r="E58" s="149"/>
    </row>
    <row r="59" spans="1:5" x14ac:dyDescent="0.3">
      <c r="A59" s="147" t="s">
        <v>295</v>
      </c>
      <c r="B59" s="150"/>
      <c r="C59" s="150"/>
      <c r="D59" s="150">
        <v>24.99</v>
      </c>
      <c r="E59" s="149"/>
    </row>
    <row r="60" spans="1:5" x14ac:dyDescent="0.3">
      <c r="A60" s="147" t="s">
        <v>50</v>
      </c>
      <c r="B60" s="150"/>
      <c r="C60" s="150"/>
      <c r="D60" s="150">
        <v>850.88</v>
      </c>
      <c r="E60" s="149"/>
    </row>
    <row r="61" spans="1:5" x14ac:dyDescent="0.3">
      <c r="A61" s="147" t="s">
        <v>56</v>
      </c>
      <c r="B61" s="150"/>
      <c r="C61" s="150"/>
      <c r="D61" s="150">
        <v>68.13</v>
      </c>
      <c r="E61" s="149"/>
    </row>
    <row r="62" spans="1:5" x14ac:dyDescent="0.3">
      <c r="A62" s="147" t="s">
        <v>59</v>
      </c>
      <c r="B62" s="150"/>
      <c r="C62" s="150"/>
      <c r="D62" s="150">
        <v>653.88</v>
      </c>
      <c r="E62" s="149"/>
    </row>
    <row r="63" spans="1:5" x14ac:dyDescent="0.3">
      <c r="A63" s="173" t="s">
        <v>150</v>
      </c>
      <c r="B63" s="179">
        <v>15500</v>
      </c>
      <c r="C63" s="179">
        <v>15500</v>
      </c>
      <c r="D63" s="179">
        <v>20590.3</v>
      </c>
      <c r="E63" s="180">
        <v>132.84</v>
      </c>
    </row>
    <row r="64" spans="1:5" x14ac:dyDescent="0.3">
      <c r="A64" s="173" t="s">
        <v>28</v>
      </c>
      <c r="B64" s="179">
        <v>15500</v>
      </c>
      <c r="C64" s="179">
        <v>15500</v>
      </c>
      <c r="D64" s="179">
        <v>20590.3</v>
      </c>
      <c r="E64" s="180">
        <v>132.84</v>
      </c>
    </row>
    <row r="65" spans="1:5" x14ac:dyDescent="0.3">
      <c r="A65" s="147" t="s">
        <v>35</v>
      </c>
      <c r="B65" s="150"/>
      <c r="C65" s="150"/>
      <c r="D65" s="148">
        <v>1472.91</v>
      </c>
      <c r="E65" s="149"/>
    </row>
    <row r="66" spans="1:5" x14ac:dyDescent="0.3">
      <c r="A66" s="147" t="s">
        <v>36</v>
      </c>
      <c r="B66" s="150"/>
      <c r="C66" s="150"/>
      <c r="D66" s="150">
        <v>806.45</v>
      </c>
      <c r="E66" s="149"/>
    </row>
    <row r="67" spans="1:5" x14ac:dyDescent="0.3">
      <c r="A67" s="147" t="s">
        <v>59</v>
      </c>
      <c r="B67" s="150"/>
      <c r="C67" s="150"/>
      <c r="D67" s="148">
        <v>18310.939999999999</v>
      </c>
      <c r="E67" s="149"/>
    </row>
    <row r="68" spans="1:5" x14ac:dyDescent="0.3">
      <c r="A68" s="173" t="s">
        <v>152</v>
      </c>
      <c r="B68" s="176"/>
      <c r="C68" s="176"/>
      <c r="D68" s="179">
        <v>1244.6199999999999</v>
      </c>
      <c r="E68" s="180"/>
    </row>
    <row r="69" spans="1:5" x14ac:dyDescent="0.3">
      <c r="A69" s="173" t="s">
        <v>28</v>
      </c>
      <c r="B69" s="176">
        <v>0</v>
      </c>
      <c r="C69" s="176">
        <v>0</v>
      </c>
      <c r="D69" s="176">
        <v>642.66999999999996</v>
      </c>
      <c r="E69" s="180">
        <v>0</v>
      </c>
    </row>
    <row r="70" spans="1:5" x14ac:dyDescent="0.3">
      <c r="A70" s="147" t="s">
        <v>35</v>
      </c>
      <c r="B70" s="150"/>
      <c r="C70" s="150"/>
      <c r="D70" s="150">
        <v>568.28</v>
      </c>
      <c r="E70" s="149"/>
    </row>
    <row r="71" spans="1:5" x14ac:dyDescent="0.3">
      <c r="A71" s="147" t="s">
        <v>36</v>
      </c>
      <c r="B71" s="150"/>
      <c r="C71" s="150"/>
      <c r="D71" s="150">
        <v>74.39</v>
      </c>
      <c r="E71" s="149"/>
    </row>
    <row r="72" spans="1:5" x14ac:dyDescent="0.3">
      <c r="A72" s="173" t="s">
        <v>81</v>
      </c>
      <c r="B72" s="176">
        <v>0</v>
      </c>
      <c r="C72" s="176">
        <v>0</v>
      </c>
      <c r="D72" s="176">
        <v>601.95000000000005</v>
      </c>
      <c r="E72" s="180">
        <v>0</v>
      </c>
    </row>
    <row r="73" spans="1:5" x14ac:dyDescent="0.3">
      <c r="A73" s="147" t="s">
        <v>93</v>
      </c>
      <c r="B73" s="150"/>
      <c r="C73" s="150"/>
      <c r="D73" s="150">
        <v>601.95000000000005</v>
      </c>
      <c r="E73" s="149"/>
    </row>
    <row r="74" spans="1:5" x14ac:dyDescent="0.3">
      <c r="A74" s="173" t="s">
        <v>193</v>
      </c>
      <c r="B74" s="179">
        <v>3100</v>
      </c>
      <c r="C74" s="179">
        <v>3100</v>
      </c>
      <c r="D74" s="176">
        <v>766.48</v>
      </c>
      <c r="E74" s="180">
        <v>24.73</v>
      </c>
    </row>
    <row r="75" spans="1:5" x14ac:dyDescent="0.3">
      <c r="A75" s="173" t="s">
        <v>28</v>
      </c>
      <c r="B75" s="179">
        <v>3100</v>
      </c>
      <c r="C75" s="179">
        <v>3100</v>
      </c>
      <c r="D75" s="176">
        <v>766.48</v>
      </c>
      <c r="E75" s="180">
        <v>24.73</v>
      </c>
    </row>
    <row r="76" spans="1:5" x14ac:dyDescent="0.3">
      <c r="A76" s="147" t="s">
        <v>36</v>
      </c>
      <c r="B76" s="150"/>
      <c r="C76" s="150"/>
      <c r="D76" s="150">
        <v>604</v>
      </c>
      <c r="E76" s="149"/>
    </row>
    <row r="77" spans="1:5" x14ac:dyDescent="0.3">
      <c r="A77" s="147" t="s">
        <v>57</v>
      </c>
      <c r="B77" s="150"/>
      <c r="C77" s="150"/>
      <c r="D77" s="150">
        <v>84</v>
      </c>
      <c r="E77" s="149"/>
    </row>
    <row r="78" spans="1:5" x14ac:dyDescent="0.3">
      <c r="A78" s="147" t="s">
        <v>59</v>
      </c>
      <c r="B78" s="150"/>
      <c r="C78" s="150"/>
      <c r="D78" s="150">
        <v>78.48</v>
      </c>
      <c r="E78" s="149"/>
    </row>
    <row r="79" spans="1:5" x14ac:dyDescent="0.3">
      <c r="A79" s="169" t="s">
        <v>282</v>
      </c>
      <c r="B79" s="172">
        <v>720</v>
      </c>
      <c r="C79" s="172">
        <v>720</v>
      </c>
      <c r="D79" s="172">
        <v>582.54</v>
      </c>
      <c r="E79" s="171">
        <v>80.91</v>
      </c>
    </row>
    <row r="80" spans="1:5" x14ac:dyDescent="0.3">
      <c r="A80" s="173" t="s">
        <v>147</v>
      </c>
      <c r="B80" s="150">
        <v>720</v>
      </c>
      <c r="C80" s="150">
        <v>720</v>
      </c>
      <c r="D80" s="150">
        <v>582.54</v>
      </c>
      <c r="E80" s="149">
        <v>80.91</v>
      </c>
    </row>
    <row r="81" spans="1:5" x14ac:dyDescent="0.3">
      <c r="A81" s="173" t="s">
        <v>68</v>
      </c>
      <c r="B81" s="176">
        <v>720</v>
      </c>
      <c r="C81" s="176">
        <v>720</v>
      </c>
      <c r="D81" s="176">
        <v>582.54</v>
      </c>
      <c r="E81" s="180">
        <v>80.91</v>
      </c>
    </row>
    <row r="82" spans="1:5" x14ac:dyDescent="0.3">
      <c r="A82" s="147" t="s">
        <v>70</v>
      </c>
      <c r="B82" s="150"/>
      <c r="C82" s="150"/>
      <c r="D82" s="150">
        <v>582.54</v>
      </c>
      <c r="E82" s="149"/>
    </row>
    <row r="83" spans="1:5" x14ac:dyDescent="0.3">
      <c r="A83" s="169" t="s">
        <v>283</v>
      </c>
      <c r="B83" s="170">
        <v>1400</v>
      </c>
      <c r="C83" s="170">
        <v>1400</v>
      </c>
      <c r="D83" s="170">
        <v>1387.8</v>
      </c>
      <c r="E83" s="171">
        <v>99.13</v>
      </c>
    </row>
    <row r="84" spans="1:5" x14ac:dyDescent="0.3">
      <c r="A84" s="175" t="s">
        <v>147</v>
      </c>
      <c r="B84" s="177">
        <v>1400</v>
      </c>
      <c r="C84" s="177">
        <v>1400</v>
      </c>
      <c r="D84" s="177">
        <v>1387.8</v>
      </c>
      <c r="E84" s="178">
        <v>99.13</v>
      </c>
    </row>
    <row r="85" spans="1:5" x14ac:dyDescent="0.3">
      <c r="A85" s="173" t="s">
        <v>28</v>
      </c>
      <c r="B85" s="179">
        <v>1090</v>
      </c>
      <c r="C85" s="179">
        <v>1090</v>
      </c>
      <c r="D85" s="179">
        <v>1080</v>
      </c>
      <c r="E85" s="180">
        <v>99.08</v>
      </c>
    </row>
    <row r="86" spans="1:5" x14ac:dyDescent="0.3">
      <c r="A86" s="147" t="s">
        <v>35</v>
      </c>
      <c r="B86" s="150"/>
      <c r="C86" s="150"/>
      <c r="D86" s="150">
        <v>119.26</v>
      </c>
      <c r="E86" s="149"/>
    </row>
    <row r="87" spans="1:5" x14ac:dyDescent="0.3">
      <c r="A87" s="147" t="s">
        <v>36</v>
      </c>
      <c r="B87" s="150"/>
      <c r="C87" s="150"/>
      <c r="D87" s="150">
        <v>936.85</v>
      </c>
      <c r="E87" s="149"/>
    </row>
    <row r="88" spans="1:5" x14ac:dyDescent="0.3">
      <c r="A88" s="147" t="s">
        <v>42</v>
      </c>
      <c r="B88" s="150"/>
      <c r="C88" s="150"/>
      <c r="D88" s="150">
        <v>23.89</v>
      </c>
      <c r="E88" s="149"/>
    </row>
    <row r="89" spans="1:5" x14ac:dyDescent="0.3">
      <c r="A89" s="173" t="s">
        <v>81</v>
      </c>
      <c r="B89" s="176">
        <v>310</v>
      </c>
      <c r="C89" s="176">
        <v>310</v>
      </c>
      <c r="D89" s="176">
        <v>307.8</v>
      </c>
      <c r="E89" s="180">
        <v>99.29</v>
      </c>
    </row>
    <row r="90" spans="1:5" x14ac:dyDescent="0.3">
      <c r="A90" s="151" t="s">
        <v>89</v>
      </c>
      <c r="B90" s="152"/>
      <c r="C90" s="152"/>
      <c r="D90" s="152">
        <v>307.8</v>
      </c>
      <c r="E90" s="153"/>
    </row>
    <row r="91" spans="1:5" x14ac:dyDescent="0.3">
      <c r="A91" s="169" t="s">
        <v>296</v>
      </c>
      <c r="B91" s="172">
        <v>0</v>
      </c>
      <c r="C91" s="172">
        <v>0</v>
      </c>
      <c r="D91" s="170">
        <v>1457.71</v>
      </c>
      <c r="E91" s="171">
        <v>0</v>
      </c>
    </row>
    <row r="92" spans="1:5" x14ac:dyDescent="0.3">
      <c r="A92" s="175" t="s">
        <v>152</v>
      </c>
      <c r="B92" s="166"/>
      <c r="C92" s="166"/>
      <c r="D92" s="177">
        <v>1457.71</v>
      </c>
      <c r="E92" s="164"/>
    </row>
    <row r="93" spans="1:5" x14ac:dyDescent="0.3">
      <c r="A93" s="173" t="s">
        <v>72</v>
      </c>
      <c r="B93" s="176">
        <v>0</v>
      </c>
      <c r="C93" s="176">
        <v>0</v>
      </c>
      <c r="D93" s="179">
        <v>1457.71</v>
      </c>
      <c r="E93" s="180">
        <v>0</v>
      </c>
    </row>
    <row r="94" spans="1:5" x14ac:dyDescent="0.3">
      <c r="A94" s="151" t="s">
        <v>74</v>
      </c>
      <c r="B94" s="152"/>
      <c r="C94" s="152"/>
      <c r="D94" s="165">
        <v>1457.71</v>
      </c>
      <c r="E94" s="153"/>
    </row>
    <row r="95" spans="1:5" x14ac:dyDescent="0.3">
      <c r="A95" s="167" t="s">
        <v>284</v>
      </c>
      <c r="B95" s="160">
        <v>1845660</v>
      </c>
      <c r="C95" s="160">
        <v>1845660</v>
      </c>
      <c r="D95" s="160">
        <v>2018641.38</v>
      </c>
      <c r="E95" s="161">
        <v>109.37</v>
      </c>
    </row>
    <row r="96" spans="1:5" x14ac:dyDescent="0.3">
      <c r="A96" s="168" t="s">
        <v>285</v>
      </c>
      <c r="B96" s="162">
        <v>1808475</v>
      </c>
      <c r="C96" s="162">
        <v>1808475</v>
      </c>
      <c r="D96" s="162">
        <v>1950168.46</v>
      </c>
      <c r="E96" s="163">
        <v>107.83</v>
      </c>
    </row>
    <row r="97" spans="1:5" x14ac:dyDescent="0.3">
      <c r="A97" s="175" t="s">
        <v>154</v>
      </c>
      <c r="B97" s="177">
        <v>20040</v>
      </c>
      <c r="C97" s="177">
        <v>20040</v>
      </c>
      <c r="D97" s="177">
        <v>10139.540000000001</v>
      </c>
      <c r="E97" s="178">
        <v>50.6</v>
      </c>
    </row>
    <row r="98" spans="1:5" x14ac:dyDescent="0.3">
      <c r="A98" s="173" t="s">
        <v>28</v>
      </c>
      <c r="B98" s="179">
        <v>20000</v>
      </c>
      <c r="C98" s="179">
        <v>20000</v>
      </c>
      <c r="D98" s="179">
        <v>10091.66</v>
      </c>
      <c r="E98" s="180">
        <v>50.46</v>
      </c>
    </row>
    <row r="99" spans="1:5" x14ac:dyDescent="0.3">
      <c r="A99" s="147" t="s">
        <v>30</v>
      </c>
      <c r="B99" s="150"/>
      <c r="C99" s="150"/>
      <c r="D99" s="150">
        <v>330</v>
      </c>
      <c r="E99" s="149"/>
    </row>
    <row r="100" spans="1:5" x14ac:dyDescent="0.3">
      <c r="A100" s="147" t="s">
        <v>35</v>
      </c>
      <c r="B100" s="150"/>
      <c r="C100" s="150"/>
      <c r="D100" s="150">
        <v>222.48</v>
      </c>
      <c r="E100" s="149"/>
    </row>
    <row r="101" spans="1:5" x14ac:dyDescent="0.3">
      <c r="A101" s="147" t="s">
        <v>36</v>
      </c>
      <c r="B101" s="150"/>
      <c r="C101" s="150"/>
      <c r="D101" s="150">
        <v>793.87</v>
      </c>
      <c r="E101" s="149"/>
    </row>
    <row r="102" spans="1:5" x14ac:dyDescent="0.3">
      <c r="A102" s="147" t="s">
        <v>38</v>
      </c>
      <c r="B102" s="150"/>
      <c r="C102" s="150"/>
      <c r="D102" s="150">
        <v>77.44</v>
      </c>
      <c r="E102" s="149"/>
    </row>
    <row r="103" spans="1:5" x14ac:dyDescent="0.3">
      <c r="A103" s="147" t="s">
        <v>295</v>
      </c>
      <c r="B103" s="150"/>
      <c r="C103" s="150"/>
      <c r="D103" s="150">
        <v>137.5</v>
      </c>
      <c r="E103" s="149"/>
    </row>
    <row r="104" spans="1:5" x14ac:dyDescent="0.3">
      <c r="A104" s="147" t="s">
        <v>42</v>
      </c>
      <c r="B104" s="150"/>
      <c r="C104" s="150"/>
      <c r="D104" s="150">
        <v>152</v>
      </c>
      <c r="E104" s="149"/>
    </row>
    <row r="105" spans="1:5" x14ac:dyDescent="0.3">
      <c r="A105" s="147" t="s">
        <v>43</v>
      </c>
      <c r="B105" s="150"/>
      <c r="C105" s="150"/>
      <c r="D105" s="150">
        <v>31.25</v>
      </c>
      <c r="E105" s="149"/>
    </row>
    <row r="106" spans="1:5" x14ac:dyDescent="0.3">
      <c r="A106" s="147" t="s">
        <v>48</v>
      </c>
      <c r="B106" s="150"/>
      <c r="C106" s="150"/>
      <c r="D106" s="150">
        <v>540.29999999999995</v>
      </c>
      <c r="E106" s="149"/>
    </row>
    <row r="107" spans="1:5" x14ac:dyDescent="0.3">
      <c r="A107" s="147" t="s">
        <v>50</v>
      </c>
      <c r="B107" s="150"/>
      <c r="C107" s="150"/>
      <c r="D107" s="148">
        <v>1979.99</v>
      </c>
      <c r="E107" s="149"/>
    </row>
    <row r="108" spans="1:5" x14ac:dyDescent="0.3">
      <c r="A108" s="147" t="s">
        <v>52</v>
      </c>
      <c r="B108" s="150"/>
      <c r="C108" s="150"/>
      <c r="D108" s="148">
        <v>2168.81</v>
      </c>
      <c r="E108" s="149"/>
    </row>
    <row r="109" spans="1:5" x14ac:dyDescent="0.3">
      <c r="A109" s="147" t="s">
        <v>56</v>
      </c>
      <c r="B109" s="150"/>
      <c r="C109" s="150"/>
      <c r="D109" s="150">
        <v>931.35</v>
      </c>
      <c r="E109" s="149"/>
    </row>
    <row r="110" spans="1:5" x14ac:dyDescent="0.3">
      <c r="A110" s="147" t="s">
        <v>59</v>
      </c>
      <c r="B110" s="150"/>
      <c r="C110" s="150"/>
      <c r="D110" s="148">
        <v>2726.67</v>
      </c>
      <c r="E110" s="149"/>
    </row>
    <row r="111" spans="1:5" x14ac:dyDescent="0.3">
      <c r="A111" s="147" t="s">
        <v>60</v>
      </c>
      <c r="B111" s="150">
        <v>40</v>
      </c>
      <c r="C111" s="150">
        <v>40</v>
      </c>
      <c r="D111" s="150">
        <v>47.88</v>
      </c>
      <c r="E111" s="149">
        <v>119.7</v>
      </c>
    </row>
    <row r="112" spans="1:5" x14ac:dyDescent="0.3">
      <c r="A112" s="147" t="s">
        <v>63</v>
      </c>
      <c r="B112" s="150"/>
      <c r="C112" s="150"/>
      <c r="D112" s="150">
        <v>10.78</v>
      </c>
      <c r="E112" s="149"/>
    </row>
    <row r="113" spans="1:5" x14ac:dyDescent="0.3">
      <c r="A113" s="147" t="s">
        <v>65</v>
      </c>
      <c r="B113" s="150"/>
      <c r="C113" s="150"/>
      <c r="D113" s="150">
        <v>37.1</v>
      </c>
      <c r="E113" s="149"/>
    </row>
    <row r="114" spans="1:5" x14ac:dyDescent="0.3">
      <c r="A114" s="173" t="s">
        <v>150</v>
      </c>
      <c r="B114" s="179">
        <v>9223</v>
      </c>
      <c r="C114" s="179">
        <v>9223</v>
      </c>
      <c r="D114" s="179">
        <v>16909.72</v>
      </c>
      <c r="E114" s="180">
        <v>183.34</v>
      </c>
    </row>
    <row r="115" spans="1:5" x14ac:dyDescent="0.3">
      <c r="A115" s="173" t="s">
        <v>28</v>
      </c>
      <c r="B115" s="179">
        <v>9223</v>
      </c>
      <c r="C115" s="179">
        <v>9223</v>
      </c>
      <c r="D115" s="179">
        <v>16909.72</v>
      </c>
      <c r="E115" s="180">
        <v>183.34</v>
      </c>
    </row>
    <row r="116" spans="1:5" x14ac:dyDescent="0.3">
      <c r="A116" s="147" t="s">
        <v>30</v>
      </c>
      <c r="B116" s="150"/>
      <c r="C116" s="150"/>
      <c r="D116" s="148">
        <v>7644.97</v>
      </c>
      <c r="E116" s="149"/>
    </row>
    <row r="117" spans="1:5" x14ac:dyDescent="0.3">
      <c r="A117" s="147" t="s">
        <v>50</v>
      </c>
      <c r="B117" s="150"/>
      <c r="C117" s="150"/>
      <c r="D117" s="148">
        <v>9264.75</v>
      </c>
      <c r="E117" s="149"/>
    </row>
    <row r="118" spans="1:5" x14ac:dyDescent="0.3">
      <c r="A118" s="173" t="s">
        <v>153</v>
      </c>
      <c r="B118" s="179">
        <v>147061</v>
      </c>
      <c r="C118" s="179">
        <v>147061</v>
      </c>
      <c r="D118" s="179">
        <v>156837.87</v>
      </c>
      <c r="E118" s="180">
        <v>106.65</v>
      </c>
    </row>
    <row r="119" spans="1:5" x14ac:dyDescent="0.3">
      <c r="A119" s="173" t="s">
        <v>28</v>
      </c>
      <c r="B119" s="179">
        <v>145961</v>
      </c>
      <c r="C119" s="179">
        <v>145961</v>
      </c>
      <c r="D119" s="179">
        <v>150585.18</v>
      </c>
      <c r="E119" s="180">
        <v>103.17</v>
      </c>
    </row>
    <row r="120" spans="1:5" x14ac:dyDescent="0.3">
      <c r="A120" s="147" t="s">
        <v>30</v>
      </c>
      <c r="B120" s="150"/>
      <c r="C120" s="150"/>
      <c r="D120" s="148">
        <v>10016.14</v>
      </c>
      <c r="E120" s="149"/>
    </row>
    <row r="121" spans="1:5" x14ac:dyDescent="0.3">
      <c r="A121" s="147" t="s">
        <v>31</v>
      </c>
      <c r="B121" s="150"/>
      <c r="C121" s="150"/>
      <c r="D121" s="148">
        <v>42536.04</v>
      </c>
      <c r="E121" s="149"/>
    </row>
    <row r="122" spans="1:5" x14ac:dyDescent="0.3">
      <c r="A122" s="147" t="s">
        <v>32</v>
      </c>
      <c r="B122" s="150"/>
      <c r="C122" s="150"/>
      <c r="D122" s="150">
        <v>402.91</v>
      </c>
      <c r="E122" s="149"/>
    </row>
    <row r="123" spans="1:5" x14ac:dyDescent="0.3">
      <c r="A123" s="147" t="s">
        <v>35</v>
      </c>
      <c r="B123" s="150"/>
      <c r="C123" s="150"/>
      <c r="D123" s="148">
        <v>17133.84</v>
      </c>
      <c r="E123" s="149"/>
    </row>
    <row r="124" spans="1:5" x14ac:dyDescent="0.3">
      <c r="A124" s="147" t="s">
        <v>36</v>
      </c>
      <c r="B124" s="150"/>
      <c r="C124" s="150"/>
      <c r="D124" s="148">
        <v>2754.75</v>
      </c>
      <c r="E124" s="149"/>
    </row>
    <row r="125" spans="1:5" x14ac:dyDescent="0.3">
      <c r="A125" s="147" t="s">
        <v>37</v>
      </c>
      <c r="B125" s="150"/>
      <c r="C125" s="150"/>
      <c r="D125" s="148">
        <v>21893.94</v>
      </c>
      <c r="E125" s="149"/>
    </row>
    <row r="126" spans="1:5" x14ac:dyDescent="0.3">
      <c r="A126" s="147" t="s">
        <v>38</v>
      </c>
      <c r="B126" s="150"/>
      <c r="C126" s="150"/>
      <c r="D126" s="148">
        <v>1014.41</v>
      </c>
      <c r="E126" s="149"/>
    </row>
    <row r="127" spans="1:5" x14ac:dyDescent="0.3">
      <c r="A127" s="147" t="s">
        <v>295</v>
      </c>
      <c r="B127" s="150"/>
      <c r="C127" s="150"/>
      <c r="D127" s="150">
        <v>568.97</v>
      </c>
      <c r="E127" s="149"/>
    </row>
    <row r="128" spans="1:5" x14ac:dyDescent="0.3">
      <c r="A128" s="147" t="s">
        <v>40</v>
      </c>
      <c r="B128" s="150"/>
      <c r="C128" s="150"/>
      <c r="D128" s="148">
        <v>1864.41</v>
      </c>
      <c r="E128" s="149"/>
    </row>
    <row r="129" spans="1:5" x14ac:dyDescent="0.3">
      <c r="A129" s="147" t="s">
        <v>42</v>
      </c>
      <c r="B129" s="150"/>
      <c r="C129" s="150"/>
      <c r="D129" s="148">
        <v>2639.58</v>
      </c>
      <c r="E129" s="149"/>
    </row>
    <row r="130" spans="1:5" x14ac:dyDescent="0.3">
      <c r="A130" s="147" t="s">
        <v>43</v>
      </c>
      <c r="B130" s="150"/>
      <c r="C130" s="150"/>
      <c r="D130" s="148">
        <v>15013.66</v>
      </c>
      <c r="E130" s="149"/>
    </row>
    <row r="131" spans="1:5" x14ac:dyDescent="0.3">
      <c r="A131" s="147" t="s">
        <v>44</v>
      </c>
      <c r="B131" s="150"/>
      <c r="C131" s="150"/>
      <c r="D131" s="148">
        <v>2866.33</v>
      </c>
      <c r="E131" s="149"/>
    </row>
    <row r="132" spans="1:5" x14ac:dyDescent="0.3">
      <c r="A132" s="147" t="s">
        <v>45</v>
      </c>
      <c r="B132" s="150"/>
      <c r="C132" s="150"/>
      <c r="D132" s="148">
        <v>9209.8700000000008</v>
      </c>
      <c r="E132" s="149"/>
    </row>
    <row r="133" spans="1:5" x14ac:dyDescent="0.3">
      <c r="A133" s="147" t="s">
        <v>46</v>
      </c>
      <c r="B133" s="150"/>
      <c r="C133" s="150"/>
      <c r="D133" s="150">
        <v>45</v>
      </c>
      <c r="E133" s="149"/>
    </row>
    <row r="134" spans="1:5" x14ac:dyDescent="0.3">
      <c r="A134" s="147" t="s">
        <v>47</v>
      </c>
      <c r="B134" s="150"/>
      <c r="C134" s="150"/>
      <c r="D134" s="148">
        <v>4170.03</v>
      </c>
      <c r="E134" s="149"/>
    </row>
    <row r="135" spans="1:5" x14ac:dyDescent="0.3">
      <c r="A135" s="147" t="s">
        <v>48</v>
      </c>
      <c r="B135" s="150"/>
      <c r="C135" s="150"/>
      <c r="D135" s="148">
        <v>2428.9499999999998</v>
      </c>
      <c r="E135" s="149"/>
    </row>
    <row r="136" spans="1:5" x14ac:dyDescent="0.3">
      <c r="A136" s="147" t="s">
        <v>49</v>
      </c>
      <c r="B136" s="150"/>
      <c r="C136" s="150"/>
      <c r="D136" s="148">
        <v>2902.45</v>
      </c>
      <c r="E136" s="149"/>
    </row>
    <row r="137" spans="1:5" x14ac:dyDescent="0.3">
      <c r="A137" s="147" t="s">
        <v>50</v>
      </c>
      <c r="B137" s="150"/>
      <c r="C137" s="150"/>
      <c r="D137" s="148">
        <v>7797.54</v>
      </c>
      <c r="E137" s="149"/>
    </row>
    <row r="138" spans="1:5" x14ac:dyDescent="0.3">
      <c r="A138" s="147" t="s">
        <v>52</v>
      </c>
      <c r="B138" s="150"/>
      <c r="C138" s="150"/>
      <c r="D138" s="148">
        <v>2923.62</v>
      </c>
      <c r="E138" s="149"/>
    </row>
    <row r="139" spans="1:5" x14ac:dyDescent="0.3">
      <c r="A139" s="147" t="s">
        <v>55</v>
      </c>
      <c r="B139" s="150"/>
      <c r="C139" s="150"/>
      <c r="D139" s="148">
        <v>1291.1099999999999</v>
      </c>
      <c r="E139" s="149"/>
    </row>
    <row r="140" spans="1:5" x14ac:dyDescent="0.3">
      <c r="A140" s="147" t="s">
        <v>57</v>
      </c>
      <c r="B140" s="150"/>
      <c r="C140" s="150"/>
      <c r="D140" s="150">
        <v>75</v>
      </c>
      <c r="E140" s="149"/>
    </row>
    <row r="141" spans="1:5" x14ac:dyDescent="0.3">
      <c r="A141" s="147" t="s">
        <v>58</v>
      </c>
      <c r="B141" s="150"/>
      <c r="C141" s="150"/>
      <c r="D141" s="150">
        <v>559.41999999999996</v>
      </c>
      <c r="E141" s="149"/>
    </row>
    <row r="142" spans="1:5" x14ac:dyDescent="0.3">
      <c r="A142" s="147" t="s">
        <v>59</v>
      </c>
      <c r="B142" s="150"/>
      <c r="C142" s="150"/>
      <c r="D142" s="150">
        <v>477.21</v>
      </c>
      <c r="E142" s="149"/>
    </row>
    <row r="143" spans="1:5" x14ac:dyDescent="0.3">
      <c r="A143" s="173" t="s">
        <v>60</v>
      </c>
      <c r="B143" s="179">
        <v>1000</v>
      </c>
      <c r="C143" s="179">
        <v>1000</v>
      </c>
      <c r="D143" s="179">
        <v>1197.08</v>
      </c>
      <c r="E143" s="180">
        <v>119.71</v>
      </c>
    </row>
    <row r="144" spans="1:5" x14ac:dyDescent="0.3">
      <c r="A144" s="147" t="s">
        <v>63</v>
      </c>
      <c r="B144" s="150"/>
      <c r="C144" s="150"/>
      <c r="D144" s="148">
        <v>1197.08</v>
      </c>
      <c r="E144" s="149"/>
    </row>
    <row r="145" spans="1:5" x14ac:dyDescent="0.3">
      <c r="A145" s="173" t="s">
        <v>81</v>
      </c>
      <c r="B145" s="176">
        <v>100</v>
      </c>
      <c r="C145" s="176">
        <v>100</v>
      </c>
      <c r="D145" s="179">
        <v>5055.6099999999997</v>
      </c>
      <c r="E145" s="181">
        <v>5055.6099999999997</v>
      </c>
    </row>
    <row r="146" spans="1:5" x14ac:dyDescent="0.3">
      <c r="A146" s="147" t="s">
        <v>93</v>
      </c>
      <c r="B146" s="150"/>
      <c r="C146" s="150"/>
      <c r="D146" s="148">
        <v>5055.6099999999997</v>
      </c>
      <c r="E146" s="149"/>
    </row>
    <row r="147" spans="1:5" x14ac:dyDescent="0.3">
      <c r="A147" s="173" t="s">
        <v>152</v>
      </c>
      <c r="B147" s="179">
        <v>1630491</v>
      </c>
      <c r="C147" s="179">
        <v>1630491</v>
      </c>
      <c r="D147" s="179">
        <v>1766209.33</v>
      </c>
      <c r="E147" s="180">
        <v>108.32</v>
      </c>
    </row>
    <row r="148" spans="1:5" x14ac:dyDescent="0.3">
      <c r="A148" s="173" t="s">
        <v>21</v>
      </c>
      <c r="B148" s="179">
        <v>1622331</v>
      </c>
      <c r="C148" s="179">
        <v>1622331</v>
      </c>
      <c r="D148" s="179">
        <v>1763719.66</v>
      </c>
      <c r="E148" s="180">
        <v>108.72</v>
      </c>
    </row>
    <row r="149" spans="1:5" x14ac:dyDescent="0.3">
      <c r="A149" s="147" t="s">
        <v>23</v>
      </c>
      <c r="B149" s="150"/>
      <c r="C149" s="150"/>
      <c r="D149" s="148">
        <v>1407777.27</v>
      </c>
      <c r="E149" s="149"/>
    </row>
    <row r="150" spans="1:5" x14ac:dyDescent="0.3">
      <c r="A150" s="147" t="s">
        <v>144</v>
      </c>
      <c r="B150" s="150"/>
      <c r="C150" s="150"/>
      <c r="D150" s="148">
        <v>61852.27</v>
      </c>
      <c r="E150" s="149"/>
    </row>
    <row r="151" spans="1:5" x14ac:dyDescent="0.3">
      <c r="A151" s="147" t="s">
        <v>25</v>
      </c>
      <c r="B151" s="150"/>
      <c r="C151" s="150"/>
      <c r="D151" s="148">
        <v>58611.9</v>
      </c>
      <c r="E151" s="149"/>
    </row>
    <row r="152" spans="1:5" x14ac:dyDescent="0.3">
      <c r="A152" s="147" t="s">
        <v>27</v>
      </c>
      <c r="B152" s="150"/>
      <c r="C152" s="150"/>
      <c r="D152" s="148">
        <v>235478.22</v>
      </c>
      <c r="E152" s="149"/>
    </row>
    <row r="153" spans="1:5" x14ac:dyDescent="0.3">
      <c r="A153" s="173" t="s">
        <v>28</v>
      </c>
      <c r="B153" s="179">
        <v>8160</v>
      </c>
      <c r="C153" s="179">
        <v>8160</v>
      </c>
      <c r="D153" s="179">
        <v>2489.67</v>
      </c>
      <c r="E153" s="180">
        <v>30.51</v>
      </c>
    </row>
    <row r="154" spans="1:5" x14ac:dyDescent="0.3">
      <c r="A154" s="147" t="s">
        <v>30</v>
      </c>
      <c r="B154" s="150"/>
      <c r="C154" s="150"/>
      <c r="D154" s="150">
        <v>634.17999999999995</v>
      </c>
      <c r="E154" s="149"/>
    </row>
    <row r="155" spans="1:5" x14ac:dyDescent="0.3">
      <c r="A155" s="147" t="s">
        <v>42</v>
      </c>
      <c r="B155" s="150"/>
      <c r="C155" s="150"/>
      <c r="D155" s="150">
        <v>47.6</v>
      </c>
      <c r="E155" s="149"/>
    </row>
    <row r="156" spans="1:5" x14ac:dyDescent="0.3">
      <c r="A156" s="147" t="s">
        <v>48</v>
      </c>
      <c r="B156" s="150"/>
      <c r="C156" s="150"/>
      <c r="D156" s="150">
        <v>224.59</v>
      </c>
      <c r="E156" s="149"/>
    </row>
    <row r="157" spans="1:5" x14ac:dyDescent="0.3">
      <c r="A157" s="147" t="s">
        <v>56</v>
      </c>
      <c r="B157" s="150"/>
      <c r="C157" s="150"/>
      <c r="D157" s="150">
        <v>96.8</v>
      </c>
      <c r="E157" s="149"/>
    </row>
    <row r="158" spans="1:5" x14ac:dyDescent="0.3">
      <c r="A158" s="147" t="s">
        <v>59</v>
      </c>
      <c r="B158" s="150"/>
      <c r="C158" s="150"/>
      <c r="D158" s="148">
        <v>1486.5</v>
      </c>
      <c r="E158" s="149"/>
    </row>
    <row r="159" spans="1:5" x14ac:dyDescent="0.3">
      <c r="A159" s="173" t="s">
        <v>193</v>
      </c>
      <c r="B159" s="179">
        <v>1660</v>
      </c>
      <c r="C159" s="179">
        <v>1660</v>
      </c>
      <c r="D159" s="176">
        <v>72</v>
      </c>
      <c r="E159" s="180">
        <v>4.34</v>
      </c>
    </row>
    <row r="160" spans="1:5" x14ac:dyDescent="0.3">
      <c r="A160" s="173" t="s">
        <v>28</v>
      </c>
      <c r="B160" s="179">
        <v>1660</v>
      </c>
      <c r="C160" s="179">
        <v>1660</v>
      </c>
      <c r="D160" s="176">
        <v>72</v>
      </c>
      <c r="E160" s="180">
        <v>4.34</v>
      </c>
    </row>
    <row r="161" spans="1:5" x14ac:dyDescent="0.3">
      <c r="A161" s="147" t="s">
        <v>42</v>
      </c>
      <c r="B161" s="150"/>
      <c r="C161" s="150"/>
      <c r="D161" s="150">
        <v>72</v>
      </c>
      <c r="E161" s="149"/>
    </row>
    <row r="162" spans="1:5" x14ac:dyDescent="0.3">
      <c r="A162" s="169" t="s">
        <v>286</v>
      </c>
      <c r="B162" s="170">
        <v>37185</v>
      </c>
      <c r="C162" s="170">
        <v>37185</v>
      </c>
      <c r="D162" s="170">
        <v>68472.92</v>
      </c>
      <c r="E162" s="171">
        <v>184.14</v>
      </c>
    </row>
    <row r="163" spans="1:5" x14ac:dyDescent="0.3">
      <c r="A163" s="175" t="s">
        <v>154</v>
      </c>
      <c r="B163" s="177">
        <v>5000</v>
      </c>
      <c r="C163" s="177">
        <v>5000</v>
      </c>
      <c r="D163" s="177">
        <v>1161.99</v>
      </c>
      <c r="E163" s="178">
        <v>23.24</v>
      </c>
    </row>
    <row r="164" spans="1:5" x14ac:dyDescent="0.3">
      <c r="A164" s="173" t="s">
        <v>81</v>
      </c>
      <c r="B164" s="179">
        <v>5000</v>
      </c>
      <c r="C164" s="179">
        <v>5000</v>
      </c>
      <c r="D164" s="179">
        <v>1161.99</v>
      </c>
      <c r="E164" s="180">
        <v>23.24</v>
      </c>
    </row>
    <row r="165" spans="1:5" x14ac:dyDescent="0.3">
      <c r="A165" s="147" t="s">
        <v>85</v>
      </c>
      <c r="B165" s="150"/>
      <c r="C165" s="150"/>
      <c r="D165" s="148">
        <v>1161.99</v>
      </c>
      <c r="E165" s="149"/>
    </row>
    <row r="166" spans="1:5" x14ac:dyDescent="0.3">
      <c r="A166" s="173" t="s">
        <v>150</v>
      </c>
      <c r="B166" s="176"/>
      <c r="C166" s="176"/>
      <c r="D166" s="176">
        <v>111.25</v>
      </c>
      <c r="E166" s="180"/>
    </row>
    <row r="167" spans="1:5" x14ac:dyDescent="0.3">
      <c r="A167" s="173" t="s">
        <v>81</v>
      </c>
      <c r="B167" s="176">
        <v>0</v>
      </c>
      <c r="C167" s="176">
        <v>0</v>
      </c>
      <c r="D167" s="176">
        <v>111.25</v>
      </c>
      <c r="E167" s="180">
        <v>0</v>
      </c>
    </row>
    <row r="168" spans="1:5" x14ac:dyDescent="0.3">
      <c r="A168" s="147" t="s">
        <v>85</v>
      </c>
      <c r="B168" s="150"/>
      <c r="C168" s="150"/>
      <c r="D168" s="150">
        <v>111.25</v>
      </c>
      <c r="E168" s="149"/>
    </row>
    <row r="169" spans="1:5" x14ac:dyDescent="0.3">
      <c r="A169" s="173" t="s">
        <v>153</v>
      </c>
      <c r="B169" s="179">
        <v>31775</v>
      </c>
      <c r="C169" s="179">
        <v>31775</v>
      </c>
      <c r="D169" s="179">
        <v>59250.7</v>
      </c>
      <c r="E169" s="180">
        <v>186.47</v>
      </c>
    </row>
    <row r="170" spans="1:5" x14ac:dyDescent="0.3">
      <c r="A170" s="173" t="s">
        <v>78</v>
      </c>
      <c r="B170" s="176">
        <v>0</v>
      </c>
      <c r="C170" s="176">
        <v>0</v>
      </c>
      <c r="D170" s="176">
        <v>293.67</v>
      </c>
      <c r="E170" s="180">
        <v>0</v>
      </c>
    </row>
    <row r="171" spans="1:5" x14ac:dyDescent="0.3">
      <c r="A171" s="147" t="s">
        <v>80</v>
      </c>
      <c r="B171" s="150"/>
      <c r="C171" s="150"/>
      <c r="D171" s="150">
        <v>293.67</v>
      </c>
      <c r="E171" s="149"/>
    </row>
    <row r="172" spans="1:5" x14ac:dyDescent="0.3">
      <c r="A172" s="173" t="s">
        <v>81</v>
      </c>
      <c r="B172" s="179">
        <v>29675</v>
      </c>
      <c r="C172" s="179">
        <v>29675</v>
      </c>
      <c r="D172" s="179">
        <v>56932.03</v>
      </c>
      <c r="E172" s="180">
        <v>191.85</v>
      </c>
    </row>
    <row r="173" spans="1:5" x14ac:dyDescent="0.3">
      <c r="A173" s="147" t="s">
        <v>85</v>
      </c>
      <c r="B173" s="150"/>
      <c r="C173" s="150"/>
      <c r="D173" s="148">
        <v>25387.42</v>
      </c>
      <c r="E173" s="149"/>
    </row>
    <row r="174" spans="1:5" x14ac:dyDescent="0.3">
      <c r="A174" s="147" t="s">
        <v>87</v>
      </c>
      <c r="B174" s="150"/>
      <c r="C174" s="150"/>
      <c r="D174" s="150">
        <v>263.56</v>
      </c>
      <c r="E174" s="149"/>
    </row>
    <row r="175" spans="1:5" x14ac:dyDescent="0.3">
      <c r="A175" s="147" t="s">
        <v>157</v>
      </c>
      <c r="B175" s="150"/>
      <c r="C175" s="150"/>
      <c r="D175" s="150">
        <v>999.8</v>
      </c>
      <c r="E175" s="149"/>
    </row>
    <row r="176" spans="1:5" x14ac:dyDescent="0.3">
      <c r="A176" s="147" t="s">
        <v>89</v>
      </c>
      <c r="B176" s="150"/>
      <c r="C176" s="150"/>
      <c r="D176" s="148">
        <v>30281.25</v>
      </c>
      <c r="E176" s="149"/>
    </row>
    <row r="177" spans="1:5" x14ac:dyDescent="0.3">
      <c r="A177" s="173" t="s">
        <v>97</v>
      </c>
      <c r="B177" s="179">
        <v>2100</v>
      </c>
      <c r="C177" s="179">
        <v>2100</v>
      </c>
      <c r="D177" s="179">
        <v>2025</v>
      </c>
      <c r="E177" s="180">
        <v>96.43</v>
      </c>
    </row>
    <row r="178" spans="1:5" x14ac:dyDescent="0.3">
      <c r="A178" s="147" t="s">
        <v>99</v>
      </c>
      <c r="B178" s="150"/>
      <c r="C178" s="150"/>
      <c r="D178" s="148">
        <v>2025</v>
      </c>
      <c r="E178" s="149"/>
    </row>
    <row r="179" spans="1:5" x14ac:dyDescent="0.3">
      <c r="A179" s="173" t="s">
        <v>152</v>
      </c>
      <c r="B179" s="150"/>
      <c r="C179" s="150"/>
      <c r="D179" s="148">
        <v>7948.98</v>
      </c>
      <c r="E179" s="149"/>
    </row>
    <row r="180" spans="1:5" x14ac:dyDescent="0.3">
      <c r="A180" s="173" t="s">
        <v>81</v>
      </c>
      <c r="B180" s="176">
        <v>0</v>
      </c>
      <c r="C180" s="176">
        <v>0</v>
      </c>
      <c r="D180" s="179">
        <v>7948.98</v>
      </c>
      <c r="E180" s="180">
        <v>0</v>
      </c>
    </row>
    <row r="181" spans="1:5" x14ac:dyDescent="0.3">
      <c r="A181" s="147" t="s">
        <v>85</v>
      </c>
      <c r="B181" s="150"/>
      <c r="C181" s="150"/>
      <c r="D181" s="148">
        <v>7948.98</v>
      </c>
      <c r="E181" s="149"/>
    </row>
    <row r="182" spans="1:5" x14ac:dyDescent="0.3">
      <c r="A182" s="173" t="s">
        <v>148</v>
      </c>
      <c r="B182" s="176">
        <v>410</v>
      </c>
      <c r="C182" s="176">
        <v>410</v>
      </c>
      <c r="D182" s="176"/>
      <c r="E182" s="180"/>
    </row>
    <row r="183" spans="1:5" x14ac:dyDescent="0.3">
      <c r="A183" s="174" t="s">
        <v>81</v>
      </c>
      <c r="B183" s="182">
        <v>410</v>
      </c>
      <c r="C183" s="182">
        <v>410</v>
      </c>
      <c r="D183" s="182">
        <v>0</v>
      </c>
      <c r="E183" s="183">
        <v>0</v>
      </c>
    </row>
    <row r="184" spans="1:5" x14ac:dyDescent="0.3">
      <c r="A184" s="143"/>
      <c r="B184" s="142"/>
      <c r="C184" s="142"/>
      <c r="D184" s="139"/>
      <c r="E184" s="141"/>
    </row>
    <row r="185" spans="1:5" ht="15.6" x14ac:dyDescent="0.3">
      <c r="A185" s="146" t="s">
        <v>191</v>
      </c>
      <c r="B185" s="146"/>
      <c r="C185" s="146"/>
      <c r="D185" s="146"/>
      <c r="E185" s="145"/>
    </row>
    <row r="186" spans="1:5" x14ac:dyDescent="0.3">
      <c r="A186" s="140"/>
      <c r="B186" s="140"/>
      <c r="C186" s="140"/>
      <c r="D186" s="140"/>
      <c r="E186" s="141"/>
    </row>
    <row r="187" spans="1:5" ht="15.6" x14ac:dyDescent="0.3">
      <c r="A187" s="145" t="s">
        <v>297</v>
      </c>
      <c r="B187" s="145"/>
      <c r="C187" s="145"/>
      <c r="D187" s="145"/>
      <c r="E187" s="145"/>
    </row>
    <row r="188" spans="1:5" x14ac:dyDescent="0.3">
      <c r="A188" s="140"/>
      <c r="B188" s="140"/>
      <c r="C188" s="140"/>
      <c r="D188" s="140"/>
      <c r="E188" s="141"/>
    </row>
    <row r="189" spans="1:5" ht="15.6" x14ac:dyDescent="0.3">
      <c r="A189" s="145" t="s">
        <v>309</v>
      </c>
      <c r="B189" s="145"/>
      <c r="C189" s="145"/>
      <c r="D189" s="145"/>
      <c r="E189" s="141"/>
    </row>
    <row r="190" spans="1:5" x14ac:dyDescent="0.3">
      <c r="A190" s="140"/>
      <c r="B190" s="140"/>
      <c r="C190" s="140"/>
      <c r="D190" s="140"/>
      <c r="E190" s="141"/>
    </row>
    <row r="191" spans="1:5" x14ac:dyDescent="0.3">
      <c r="A191" s="140"/>
      <c r="B191" s="140"/>
      <c r="C191" s="140"/>
      <c r="D191" s="140"/>
      <c r="E191" s="141"/>
    </row>
    <row r="192" spans="1:5" x14ac:dyDescent="0.3">
      <c r="A192" s="140"/>
      <c r="B192" s="140"/>
      <c r="C192" s="133"/>
      <c r="D192" s="128" t="s">
        <v>287</v>
      </c>
      <c r="E192" s="141"/>
    </row>
    <row r="193" spans="1:5" x14ac:dyDescent="0.3">
      <c r="A193" s="140"/>
      <c r="B193" s="140"/>
      <c r="C193" s="140"/>
      <c r="D193" s="128" t="s">
        <v>299</v>
      </c>
      <c r="E193" s="141"/>
    </row>
    <row r="194" spans="1:5" ht="15.6" x14ac:dyDescent="0.3">
      <c r="A194" s="140"/>
      <c r="B194" s="140"/>
      <c r="C194" s="140"/>
      <c r="D194" s="140"/>
      <c r="E194" s="144"/>
    </row>
    <row r="195" spans="1:5" s="138" customFormat="1" ht="15.6" x14ac:dyDescent="0.3">
      <c r="A195" s="140"/>
      <c r="B195" s="140"/>
      <c r="C195" s="140"/>
      <c r="D195" s="140"/>
      <c r="E195" s="144"/>
    </row>
    <row r="196" spans="1:5" ht="15.6" x14ac:dyDescent="0.3">
      <c r="A196" s="140"/>
      <c r="B196" s="140"/>
      <c r="C196" s="140"/>
      <c r="D196" s="140"/>
      <c r="E196" s="144"/>
    </row>
    <row r="197" spans="1:5" ht="15.6" x14ac:dyDescent="0.3">
      <c r="A197" s="144" t="s">
        <v>306</v>
      </c>
      <c r="B197" s="144"/>
      <c r="C197" s="144"/>
      <c r="D197" s="144"/>
      <c r="E197" s="144"/>
    </row>
    <row r="198" spans="1:5" ht="15.6" x14ac:dyDescent="0.3">
      <c r="A198" s="144" t="s">
        <v>307</v>
      </c>
      <c r="B198" s="144"/>
      <c r="C198" s="144"/>
      <c r="D198" s="144"/>
      <c r="E198" s="31"/>
    </row>
    <row r="199" spans="1:5" ht="15.6" x14ac:dyDescent="0.3">
      <c r="A199" s="144" t="s">
        <v>298</v>
      </c>
      <c r="B199" s="144"/>
      <c r="C199" s="144"/>
      <c r="D199" s="144"/>
      <c r="E199" s="31"/>
    </row>
  </sheetData>
  <mergeCells count="4">
    <mergeCell ref="A1:E1"/>
    <mergeCell ref="A3:E3"/>
    <mergeCell ref="A5:E5"/>
    <mergeCell ref="A7:G7"/>
  </mergeCells>
  <pageMargins left="0.7" right="0.7" top="0.75" bottom="0.75" header="0.3" footer="0.3"/>
  <pageSetup paperSize="9" scale="8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10</vt:i4>
      </vt:variant>
    </vt:vector>
  </HeadingPairs>
  <TitlesOfParts>
    <vt:vector size="18" baseType="lpstr">
      <vt:lpstr>Sažetak </vt:lpstr>
      <vt:lpstr>P i R -Tablica 1.</vt:lpstr>
      <vt:lpstr>P i R -Tablica 2.</vt:lpstr>
      <vt:lpstr>R -Tablica 3.</vt:lpstr>
      <vt:lpstr>Rač fin-Tablica 4.</vt:lpstr>
      <vt:lpstr>Posebni dio-Tablica 6.</vt:lpstr>
      <vt:lpstr>Rač fin-Tablica 5.</vt:lpstr>
      <vt:lpstr>6.Posebni dio</vt:lpstr>
      <vt:lpstr>'P i R -Tablica 1.'!Ispis_naslova</vt:lpstr>
      <vt:lpstr>'P i R -Tablica 2.'!Ispis_naslova</vt:lpstr>
      <vt:lpstr>'Posebni dio-Tablica 6.'!Ispis_naslova</vt:lpstr>
      <vt:lpstr>'R -Tablica 3.'!Ispis_naslova</vt:lpstr>
      <vt:lpstr>'6.Posebni dio'!OLE_LINK1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Admin</cp:lastModifiedBy>
  <cp:lastPrinted>2025-04-01T06:24:15Z</cp:lastPrinted>
  <dcterms:created xsi:type="dcterms:W3CDTF">2018-03-15T13:07:00Z</dcterms:created>
  <dcterms:modified xsi:type="dcterms:W3CDTF">2025-04-01T06:25:05Z</dcterms:modified>
</cp:coreProperties>
</file>