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Izvještaj o izvršenju - godišnji 2023\"/>
    </mc:Choice>
  </mc:AlternateContent>
  <xr:revisionPtr revIDLastSave="0" documentId="13_ncr:1_{66E969CF-83F4-4A0C-9B49-9E23C68589F5}" xr6:coauthVersionLast="37" xr6:coauthVersionMax="37" xr10:uidLastSave="{00000000-0000-0000-0000-000000000000}"/>
  <bookViews>
    <workbookView xWindow="0" yWindow="0" windowWidth="23040" windowHeight="9060" tabRatio="797" xr2:uid="{00000000-000D-0000-FFFF-FFFF00000000}"/>
  </bookViews>
  <sheets>
    <sheet name="Sažetak " sheetId="12" r:id="rId1"/>
    <sheet name="P i R -Tablica 1." sheetId="1" r:id="rId2"/>
    <sheet name="P i R -Tablica 2." sheetId="3" r:id="rId3"/>
    <sheet name="R -Tablica 3." sheetId="4" r:id="rId4"/>
    <sheet name="Rač fin-Tablica 4." sheetId="2" r:id="rId5"/>
    <sheet name="Rač fin-Tablica 5." sheetId="8" r:id="rId6"/>
    <sheet name="Posebni dio-Tablica 6." sheetId="11" r:id="rId7"/>
  </sheets>
  <definedNames>
    <definedName name="_xlnm.Print_Titles" localSheetId="1">'P i R -Tablica 1.'!$9:$10</definedName>
    <definedName name="_xlnm.Print_Titles" localSheetId="2">'P i R -Tablica 2.'!$4:$5</definedName>
    <definedName name="_xlnm.Print_Titles" localSheetId="6">'Posebni dio-Tablica 6.'!$9:$9</definedName>
    <definedName name="_xlnm.Print_Titles" localSheetId="3">'R -Tablica 3.'!$3:$4</definedName>
    <definedName name="_xlnm.Print_Area" localSheetId="1">'P i R -Tablica 1.'!$A$1:$G$207</definedName>
    <definedName name="_xlnm.Print_Area" localSheetId="2">'P i R -Tablica 2.'!$A$1:$G$46</definedName>
    <definedName name="_xlnm.Print_Area" localSheetId="3">'R -Tablica 3.'!$A$1:$G$38</definedName>
    <definedName name="_xlnm.Print_Area" localSheetId="5">'Rač fin-Tablica 5.'!$A$1:$G$25</definedName>
    <definedName name="_xlnm.Print_Area" localSheetId="0">'Sažetak '!$A$1:$G$39</definedName>
  </definedNames>
  <calcPr calcId="179021" calcMode="manual"/>
</workbook>
</file>

<file path=xl/calcChain.xml><?xml version="1.0" encoding="utf-8"?>
<calcChain xmlns="http://schemas.openxmlformats.org/spreadsheetml/2006/main">
  <c r="E27" i="12" l="1"/>
  <c r="E26" i="12"/>
  <c r="B47" i="1"/>
  <c r="B46" i="1" s="1"/>
  <c r="B50" i="1"/>
  <c r="B36" i="1"/>
  <c r="B35" i="1" s="1"/>
  <c r="E38" i="12"/>
  <c r="B28" i="12"/>
  <c r="B38" i="12" s="1"/>
  <c r="B20" i="12"/>
  <c r="B27" i="12"/>
  <c r="B26" i="12"/>
  <c r="G27" i="12" l="1"/>
  <c r="G26" i="12" l="1"/>
  <c r="F26" i="12"/>
  <c r="E30" i="3" l="1"/>
  <c r="E28" i="3"/>
  <c r="E46" i="3" s="1"/>
  <c r="E32" i="3"/>
  <c r="E35" i="3"/>
  <c r="E23" i="3"/>
  <c r="E17" i="3"/>
  <c r="E14" i="3"/>
  <c r="E11" i="3"/>
  <c r="D28" i="11" l="1"/>
  <c r="D27" i="11"/>
  <c r="D34" i="11"/>
  <c r="D39" i="11"/>
  <c r="D76" i="11"/>
  <c r="D14" i="11" l="1"/>
  <c r="D43" i="11" l="1"/>
  <c r="E43" i="11" s="1"/>
  <c r="D40" i="11"/>
  <c r="E40" i="11" s="1"/>
  <c r="D63" i="11"/>
  <c r="E63" i="11" s="1"/>
  <c r="D72" i="11"/>
  <c r="E79" i="11"/>
  <c r="D68" i="11"/>
  <c r="D82" i="11"/>
  <c r="D79" i="11" s="1"/>
  <c r="D58" i="11"/>
  <c r="D57" i="11" s="1"/>
  <c r="D54" i="11"/>
  <c r="D53" i="11" s="1"/>
  <c r="E53" i="11" s="1"/>
  <c r="D36" i="11"/>
  <c r="D35" i="11" s="1"/>
  <c r="E35" i="11" s="1"/>
  <c r="D32" i="11"/>
  <c r="D29" i="11"/>
  <c r="E29" i="11" s="1"/>
  <c r="E30" i="11"/>
  <c r="E31" i="11"/>
  <c r="E33" i="11"/>
  <c r="E36" i="11"/>
  <c r="E37" i="11"/>
  <c r="E38" i="11"/>
  <c r="E41" i="11"/>
  <c r="E42" i="11"/>
  <c r="E44" i="11"/>
  <c r="E45" i="11"/>
  <c r="E46" i="11"/>
  <c r="E47" i="11"/>
  <c r="E48" i="11"/>
  <c r="E49" i="11"/>
  <c r="E50" i="11"/>
  <c r="E51" i="11"/>
  <c r="E52" i="11"/>
  <c r="E54" i="11"/>
  <c r="E55" i="11"/>
  <c r="E56" i="11"/>
  <c r="E64" i="11"/>
  <c r="E65" i="11"/>
  <c r="E66" i="11"/>
  <c r="E67" i="11"/>
  <c r="E68" i="11"/>
  <c r="E69" i="11"/>
  <c r="E70" i="11"/>
  <c r="E71" i="11"/>
  <c r="E72" i="11"/>
  <c r="E73" i="11"/>
  <c r="E74" i="11"/>
  <c r="E75" i="11"/>
  <c r="E76" i="11"/>
  <c r="E77" i="11"/>
  <c r="E80" i="11"/>
  <c r="E81" i="11"/>
  <c r="E82" i="11"/>
  <c r="E83" i="11"/>
  <c r="E84" i="11"/>
  <c r="E85" i="11"/>
  <c r="E86" i="11"/>
  <c r="E87" i="11"/>
  <c r="E88" i="11"/>
  <c r="E89" i="11"/>
  <c r="D12" i="11"/>
  <c r="D13" i="11"/>
  <c r="E15" i="11"/>
  <c r="E16" i="11"/>
  <c r="E17" i="11"/>
  <c r="E18" i="11"/>
  <c r="E19" i="11"/>
  <c r="E20" i="11"/>
  <c r="E21" i="11"/>
  <c r="E22" i="11"/>
  <c r="C12" i="11"/>
  <c r="C13" i="11"/>
  <c r="C14" i="11"/>
  <c r="B12" i="11"/>
  <c r="B13" i="11"/>
  <c r="B14" i="11"/>
  <c r="E39" i="11" l="1"/>
  <c r="D62" i="11"/>
  <c r="E32" i="11"/>
  <c r="E13" i="11"/>
  <c r="E12" i="11"/>
  <c r="E14" i="11"/>
  <c r="E34" i="11" l="1"/>
  <c r="E28" i="11"/>
  <c r="D61" i="11"/>
  <c r="E61" i="11" s="1"/>
  <c r="E62" i="11"/>
  <c r="G21" i="8"/>
  <c r="F21" i="8"/>
  <c r="G20" i="8"/>
  <c r="F20" i="8"/>
  <c r="G18" i="8"/>
  <c r="F18" i="8"/>
  <c r="G11" i="8"/>
  <c r="F11" i="8"/>
  <c r="G9" i="8"/>
  <c r="F9" i="8"/>
  <c r="G7" i="8"/>
  <c r="F7" i="8"/>
  <c r="G22" i="2"/>
  <c r="F22" i="2"/>
  <c r="G21" i="2"/>
  <c r="F21" i="2"/>
  <c r="G19" i="2"/>
  <c r="F19" i="2"/>
  <c r="G16" i="2"/>
  <c r="F16" i="2"/>
  <c r="G12" i="2"/>
  <c r="F12" i="2"/>
  <c r="G10" i="2"/>
  <c r="F10" i="2"/>
  <c r="G36" i="4"/>
  <c r="F36" i="4"/>
  <c r="G35" i="4"/>
  <c r="F35" i="4"/>
  <c r="G34" i="4"/>
  <c r="F34" i="4"/>
  <c r="G33" i="4"/>
  <c r="F33" i="4"/>
  <c r="G31" i="4"/>
  <c r="F31" i="4"/>
  <c r="G30" i="4"/>
  <c r="F30" i="4"/>
  <c r="G29" i="4"/>
  <c r="F29" i="4"/>
  <c r="G28" i="4"/>
  <c r="F28" i="4"/>
  <c r="G27" i="4"/>
  <c r="F27" i="4"/>
  <c r="G26" i="4"/>
  <c r="F26" i="4"/>
  <c r="G25" i="4"/>
  <c r="F25" i="4"/>
  <c r="G23" i="4"/>
  <c r="F23" i="4"/>
  <c r="G22" i="4"/>
  <c r="F22" i="4"/>
  <c r="G21" i="4"/>
  <c r="F21" i="4"/>
  <c r="G20" i="4"/>
  <c r="F20" i="4"/>
  <c r="G19" i="4"/>
  <c r="F19" i="4"/>
  <c r="G18" i="4"/>
  <c r="F18" i="4"/>
  <c r="G16" i="4"/>
  <c r="F16" i="4"/>
  <c r="G15" i="4"/>
  <c r="F15" i="4"/>
  <c r="G14" i="4"/>
  <c r="F14" i="4"/>
  <c r="G13" i="4"/>
  <c r="F13" i="4"/>
  <c r="G11" i="4"/>
  <c r="F11" i="4"/>
  <c r="G10" i="4"/>
  <c r="F10" i="4"/>
  <c r="G9" i="4"/>
  <c r="F9" i="4"/>
  <c r="G8" i="4"/>
  <c r="F8" i="4"/>
  <c r="G7" i="4"/>
  <c r="F7" i="4"/>
  <c r="G44" i="3"/>
  <c r="F44" i="3"/>
  <c r="G42" i="3"/>
  <c r="F42" i="3"/>
  <c r="G41" i="3"/>
  <c r="F41" i="3"/>
  <c r="G39" i="3"/>
  <c r="F39" i="3"/>
  <c r="G37" i="3"/>
  <c r="F37" i="3"/>
  <c r="G36" i="3"/>
  <c r="F36" i="3"/>
  <c r="G34" i="3"/>
  <c r="F34" i="3"/>
  <c r="G33" i="3"/>
  <c r="F33" i="3"/>
  <c r="G31" i="3"/>
  <c r="F31" i="3"/>
  <c r="G29" i="3"/>
  <c r="F29" i="3"/>
  <c r="G21" i="3"/>
  <c r="F21" i="3"/>
  <c r="G20" i="3"/>
  <c r="F20" i="3"/>
  <c r="G18" i="3"/>
  <c r="F18" i="3"/>
  <c r="G16" i="3"/>
  <c r="F16" i="3"/>
  <c r="G15" i="3"/>
  <c r="F15" i="3"/>
  <c r="G13" i="3"/>
  <c r="F13" i="3"/>
  <c r="G12" i="3"/>
  <c r="F12" i="3"/>
  <c r="G10" i="3"/>
  <c r="F10" i="3"/>
  <c r="G8" i="3"/>
  <c r="F8" i="3"/>
  <c r="G205" i="1"/>
  <c r="F205" i="1"/>
  <c r="G203" i="1"/>
  <c r="F203" i="1"/>
  <c r="G199" i="1"/>
  <c r="F199" i="1"/>
  <c r="G197" i="1"/>
  <c r="F197" i="1"/>
  <c r="G195" i="1"/>
  <c r="F195" i="1"/>
  <c r="G194" i="1"/>
  <c r="F194" i="1"/>
  <c r="G192" i="1"/>
  <c r="F192" i="1"/>
  <c r="G190" i="1"/>
  <c r="F190" i="1"/>
  <c r="G189" i="1"/>
  <c r="F189" i="1"/>
  <c r="G188" i="1"/>
  <c r="F188" i="1"/>
  <c r="G187" i="1"/>
  <c r="F187" i="1"/>
  <c r="G186" i="1"/>
  <c r="F186" i="1"/>
  <c r="G185" i="1"/>
  <c r="F185" i="1"/>
  <c r="G184" i="1"/>
  <c r="F184" i="1"/>
  <c r="G182" i="1"/>
  <c r="F182" i="1"/>
  <c r="G181" i="1"/>
  <c r="F181" i="1"/>
  <c r="G180" i="1"/>
  <c r="F180" i="1"/>
  <c r="G176" i="1"/>
  <c r="F176" i="1"/>
  <c r="G175" i="1"/>
  <c r="F175" i="1"/>
  <c r="G169" i="1"/>
  <c r="F169" i="1"/>
  <c r="G167" i="1"/>
  <c r="F167" i="1"/>
  <c r="G165" i="1"/>
  <c r="F165" i="1"/>
  <c r="G161" i="1"/>
  <c r="F161" i="1"/>
  <c r="G160" i="1"/>
  <c r="F160" i="1"/>
  <c r="G156" i="1"/>
  <c r="F156" i="1"/>
  <c r="G152" i="1"/>
  <c r="F152" i="1"/>
  <c r="G151" i="1"/>
  <c r="F151" i="1"/>
  <c r="G150" i="1"/>
  <c r="F150" i="1"/>
  <c r="G149" i="1"/>
  <c r="F149" i="1"/>
  <c r="G147" i="1"/>
  <c r="F147" i="1"/>
  <c r="G146" i="1"/>
  <c r="F146" i="1"/>
  <c r="G142" i="1"/>
  <c r="F142" i="1"/>
  <c r="G141" i="1"/>
  <c r="F141" i="1"/>
  <c r="G140" i="1"/>
  <c r="F140" i="1"/>
  <c r="G139" i="1"/>
  <c r="F139" i="1"/>
  <c r="G138" i="1"/>
  <c r="F138" i="1"/>
  <c r="G137" i="1"/>
  <c r="F137" i="1"/>
  <c r="G136" i="1"/>
  <c r="F136" i="1"/>
  <c r="G134" i="1"/>
  <c r="F134" i="1"/>
  <c r="G132" i="1"/>
  <c r="F132" i="1"/>
  <c r="G131" i="1"/>
  <c r="F131" i="1"/>
  <c r="G130" i="1"/>
  <c r="F130" i="1"/>
  <c r="G129" i="1"/>
  <c r="F129" i="1"/>
  <c r="G128" i="1"/>
  <c r="F128" i="1"/>
  <c r="G127" i="1"/>
  <c r="F127" i="1"/>
  <c r="G126" i="1"/>
  <c r="F126" i="1"/>
  <c r="G125" i="1"/>
  <c r="F125" i="1"/>
  <c r="G124" i="1"/>
  <c r="F124" i="1"/>
  <c r="G122" i="1"/>
  <c r="F122" i="1"/>
  <c r="G121" i="1"/>
  <c r="F121" i="1"/>
  <c r="G120" i="1"/>
  <c r="F120" i="1"/>
  <c r="G119" i="1"/>
  <c r="F119" i="1"/>
  <c r="G118" i="1"/>
  <c r="F118" i="1"/>
  <c r="G117" i="1"/>
  <c r="F117" i="1"/>
  <c r="G115" i="1"/>
  <c r="F115" i="1"/>
  <c r="G114" i="1"/>
  <c r="F114" i="1"/>
  <c r="G113" i="1"/>
  <c r="F113" i="1"/>
  <c r="G112" i="1"/>
  <c r="F112" i="1"/>
  <c r="G108" i="1"/>
  <c r="F108" i="1"/>
  <c r="G107" i="1"/>
  <c r="F107" i="1"/>
  <c r="G106" i="1"/>
  <c r="F106" i="1"/>
  <c r="G104" i="1"/>
  <c r="F104" i="1"/>
  <c r="G102" i="1"/>
  <c r="F102" i="1"/>
  <c r="G101" i="1"/>
  <c r="F101" i="1"/>
  <c r="G100" i="1"/>
  <c r="F100" i="1"/>
  <c r="G99" i="1"/>
  <c r="F99" i="1"/>
  <c r="G78" i="1"/>
  <c r="F78" i="1"/>
  <c r="G76" i="1"/>
  <c r="F76" i="1"/>
  <c r="G75" i="1"/>
  <c r="F75" i="1"/>
  <c r="G74" i="1"/>
  <c r="F74" i="1"/>
  <c r="G72" i="1"/>
  <c r="F72" i="1"/>
  <c r="G65" i="1"/>
  <c r="F65" i="1"/>
  <c r="G61" i="1"/>
  <c r="F61" i="1"/>
  <c r="G58" i="1"/>
  <c r="F58" i="1"/>
  <c r="G57" i="1"/>
  <c r="F57" i="1"/>
  <c r="G56" i="1"/>
  <c r="F56" i="1"/>
  <c r="G52" i="1"/>
  <c r="F52" i="1"/>
  <c r="G51" i="1"/>
  <c r="F51" i="1"/>
  <c r="G49" i="1"/>
  <c r="F49" i="1"/>
  <c r="G48" i="1"/>
  <c r="F48" i="1"/>
  <c r="G44" i="1"/>
  <c r="F44" i="1"/>
  <c r="G40" i="1"/>
  <c r="F40" i="1"/>
  <c r="G39" i="1"/>
  <c r="F39" i="1"/>
  <c r="G38" i="1"/>
  <c r="F38" i="1"/>
  <c r="G37" i="1"/>
  <c r="F37" i="1"/>
  <c r="G33" i="1"/>
  <c r="F33" i="1"/>
  <c r="G32" i="1"/>
  <c r="F32" i="1"/>
  <c r="G31" i="1"/>
  <c r="F31" i="1"/>
  <c r="G30" i="1"/>
  <c r="F30" i="1"/>
  <c r="G28" i="1"/>
  <c r="F28" i="1"/>
  <c r="G27" i="1"/>
  <c r="F27" i="1"/>
  <c r="G25" i="1"/>
  <c r="F25" i="1"/>
  <c r="G24" i="1"/>
  <c r="F24" i="1"/>
  <c r="G22" i="1"/>
  <c r="F22" i="1"/>
  <c r="G21" i="1"/>
  <c r="F21" i="1"/>
  <c r="G19" i="1"/>
  <c r="F19" i="1"/>
  <c r="G18" i="1"/>
  <c r="F18" i="1"/>
  <c r="G17" i="1"/>
  <c r="F17" i="1"/>
  <c r="G16" i="1"/>
  <c r="F16" i="1"/>
  <c r="G14" i="1"/>
  <c r="F14" i="1"/>
  <c r="D26" i="11" l="1"/>
  <c r="D25" i="11"/>
  <c r="E25" i="11" s="1"/>
  <c r="D24" i="11"/>
  <c r="E24" i="11" s="1"/>
  <c r="E27" i="11"/>
  <c r="C96" i="1"/>
  <c r="D96" i="1"/>
  <c r="C6" i="8"/>
  <c r="D6" i="8"/>
  <c r="E6" i="8"/>
  <c r="C8" i="8"/>
  <c r="D8" i="8"/>
  <c r="E8" i="8"/>
  <c r="C10" i="8"/>
  <c r="D10" i="8"/>
  <c r="E10" i="8"/>
  <c r="C17" i="8"/>
  <c r="D17" i="8"/>
  <c r="E17" i="8"/>
  <c r="C19" i="8"/>
  <c r="D19" i="8"/>
  <c r="E19" i="8"/>
  <c r="B17" i="8"/>
  <c r="B23" i="8" s="1"/>
  <c r="B8" i="8"/>
  <c r="B6" i="8"/>
  <c r="C18" i="2"/>
  <c r="D18" i="2"/>
  <c r="E18" i="2"/>
  <c r="C20" i="2"/>
  <c r="D20" i="2"/>
  <c r="E20" i="2"/>
  <c r="B20" i="2"/>
  <c r="B18" i="2"/>
  <c r="C9" i="2"/>
  <c r="D9" i="2"/>
  <c r="E9" i="2"/>
  <c r="C11" i="2"/>
  <c r="D11" i="2"/>
  <c r="E11" i="2"/>
  <c r="B11" i="2"/>
  <c r="B9" i="2"/>
  <c r="C6" i="4"/>
  <c r="D6" i="4"/>
  <c r="E6" i="4"/>
  <c r="C17" i="4"/>
  <c r="D17" i="4"/>
  <c r="E17" i="4"/>
  <c r="C24" i="4"/>
  <c r="D24" i="4"/>
  <c r="E24" i="4"/>
  <c r="C32" i="4"/>
  <c r="D32" i="4"/>
  <c r="E32" i="4"/>
  <c r="B32" i="4"/>
  <c r="B24" i="4"/>
  <c r="B17" i="4"/>
  <c r="B12" i="4"/>
  <c r="B6" i="4"/>
  <c r="C28" i="3"/>
  <c r="D28" i="3"/>
  <c r="C30" i="3"/>
  <c r="D30" i="3"/>
  <c r="C32" i="3"/>
  <c r="D32" i="3"/>
  <c r="C35" i="3"/>
  <c r="D35" i="3"/>
  <c r="C38" i="3"/>
  <c r="D38" i="3"/>
  <c r="C40" i="3"/>
  <c r="D40" i="3"/>
  <c r="E40" i="3"/>
  <c r="C43" i="3"/>
  <c r="D43" i="3"/>
  <c r="E43" i="3"/>
  <c r="B43" i="3"/>
  <c r="B40" i="3"/>
  <c r="B38" i="3"/>
  <c r="B35" i="3"/>
  <c r="B32" i="3"/>
  <c r="B30" i="3"/>
  <c r="B28" i="3"/>
  <c r="C7" i="3"/>
  <c r="D7" i="3"/>
  <c r="E7" i="3"/>
  <c r="C9" i="3"/>
  <c r="D9" i="3"/>
  <c r="E9" i="3"/>
  <c r="C11" i="3"/>
  <c r="D11" i="3"/>
  <c r="C14" i="3"/>
  <c r="D14" i="3"/>
  <c r="C17" i="3"/>
  <c r="D17" i="3"/>
  <c r="C19" i="3"/>
  <c r="D19" i="3"/>
  <c r="E19" i="3"/>
  <c r="B19" i="3"/>
  <c r="B17" i="3"/>
  <c r="B14" i="3"/>
  <c r="B11" i="3"/>
  <c r="B9" i="3"/>
  <c r="B7" i="3"/>
  <c r="G13" i="1"/>
  <c r="E23" i="1"/>
  <c r="E26" i="1"/>
  <c r="E29" i="1"/>
  <c r="E36" i="1"/>
  <c r="E43" i="1"/>
  <c r="E55" i="1"/>
  <c r="E60" i="1"/>
  <c r="E64" i="1"/>
  <c r="C69" i="1"/>
  <c r="D69" i="1"/>
  <c r="E71" i="1"/>
  <c r="E73" i="1"/>
  <c r="E77" i="1"/>
  <c r="E98" i="1"/>
  <c r="E103" i="1"/>
  <c r="E105" i="1"/>
  <c r="E111" i="1"/>
  <c r="E116" i="1"/>
  <c r="E123" i="1"/>
  <c r="G123" i="1" s="1"/>
  <c r="E133" i="1"/>
  <c r="E135" i="1"/>
  <c r="G135" i="1" s="1"/>
  <c r="E145" i="1"/>
  <c r="E148" i="1"/>
  <c r="E155" i="1"/>
  <c r="E159" i="1"/>
  <c r="E164" i="1"/>
  <c r="E168" i="1"/>
  <c r="E174" i="1"/>
  <c r="E179" i="1"/>
  <c r="E183" i="1"/>
  <c r="E191" i="1"/>
  <c r="E193" i="1"/>
  <c r="E196" i="1"/>
  <c r="E198" i="1"/>
  <c r="E202" i="1"/>
  <c r="E204" i="1"/>
  <c r="B202" i="1"/>
  <c r="B201" i="1" s="1"/>
  <c r="B198" i="1"/>
  <c r="B196" i="1"/>
  <c r="B193" i="1"/>
  <c r="B183" i="1"/>
  <c r="B179" i="1"/>
  <c r="B174" i="1"/>
  <c r="B173" i="1" s="1"/>
  <c r="B168" i="1"/>
  <c r="B164" i="1"/>
  <c r="B159" i="1"/>
  <c r="B158" i="1" s="1"/>
  <c r="B155" i="1"/>
  <c r="B154" i="1" s="1"/>
  <c r="B148" i="1"/>
  <c r="B145" i="1"/>
  <c r="B135" i="1"/>
  <c r="B133" i="1"/>
  <c r="B123" i="1"/>
  <c r="B116" i="1"/>
  <c r="B111" i="1"/>
  <c r="B105" i="1"/>
  <c r="B103" i="1"/>
  <c r="B98" i="1"/>
  <c r="B73" i="1"/>
  <c r="B71" i="1"/>
  <c r="B70" i="1"/>
  <c r="B69" i="1" s="1"/>
  <c r="B29" i="1"/>
  <c r="B55" i="1"/>
  <c r="B64" i="1"/>
  <c r="B63" i="1" s="1"/>
  <c r="B60" i="1"/>
  <c r="B43" i="1"/>
  <c r="B42" i="1" s="1"/>
  <c r="B26" i="1"/>
  <c r="B23" i="1"/>
  <c r="C22" i="12"/>
  <c r="D22" i="12"/>
  <c r="E22" i="12"/>
  <c r="C23" i="12"/>
  <c r="D23" i="12"/>
  <c r="E23" i="12"/>
  <c r="B23" i="12"/>
  <c r="D23" i="11" l="1"/>
  <c r="E23" i="11" s="1"/>
  <c r="E26" i="11"/>
  <c r="F168" i="1"/>
  <c r="G168" i="1"/>
  <c r="G196" i="1"/>
  <c r="F196" i="1"/>
  <c r="F179" i="1"/>
  <c r="G179" i="1"/>
  <c r="F202" i="1"/>
  <c r="G202" i="1"/>
  <c r="G191" i="1"/>
  <c r="F191" i="1"/>
  <c r="G198" i="1"/>
  <c r="F198" i="1"/>
  <c r="G204" i="1"/>
  <c r="F204" i="1"/>
  <c r="E173" i="1"/>
  <c r="G174" i="1"/>
  <c r="F174" i="1"/>
  <c r="F164" i="1"/>
  <c r="G164" i="1"/>
  <c r="G155" i="1"/>
  <c r="F155" i="1"/>
  <c r="G145" i="1"/>
  <c r="F145" i="1"/>
  <c r="F135" i="1"/>
  <c r="G133" i="1"/>
  <c r="F133" i="1"/>
  <c r="B17" i="2"/>
  <c r="B24" i="2" s="1"/>
  <c r="G22" i="12"/>
  <c r="F23" i="12"/>
  <c r="G23" i="12"/>
  <c r="G98" i="1"/>
  <c r="F98" i="1"/>
  <c r="G103" i="1"/>
  <c r="F103" i="1"/>
  <c r="G105" i="1"/>
  <c r="F105" i="1"/>
  <c r="G111" i="1"/>
  <c r="F111" i="1"/>
  <c r="F116" i="1"/>
  <c r="G116" i="1"/>
  <c r="F123" i="1"/>
  <c r="B110" i="1"/>
  <c r="G148" i="1"/>
  <c r="F148" i="1"/>
  <c r="E158" i="1"/>
  <c r="F159" i="1"/>
  <c r="G159" i="1"/>
  <c r="F183" i="1"/>
  <c r="G183" i="1"/>
  <c r="G193" i="1"/>
  <c r="F193" i="1"/>
  <c r="G19" i="8"/>
  <c r="F19" i="8"/>
  <c r="G17" i="8"/>
  <c r="F17" i="8"/>
  <c r="G10" i="8"/>
  <c r="F10" i="8"/>
  <c r="G8" i="8"/>
  <c r="F8" i="8"/>
  <c r="G6" i="8"/>
  <c r="F6" i="8"/>
  <c r="G20" i="2"/>
  <c r="F20" i="2"/>
  <c r="G18" i="2"/>
  <c r="F18" i="2"/>
  <c r="G11" i="2"/>
  <c r="F11" i="2"/>
  <c r="E8" i="2"/>
  <c r="G9" i="2"/>
  <c r="F9" i="2"/>
  <c r="F32" i="4"/>
  <c r="G32" i="4"/>
  <c r="G24" i="4"/>
  <c r="F24" i="4"/>
  <c r="G17" i="4"/>
  <c r="F17" i="4"/>
  <c r="G12" i="4"/>
  <c r="F12" i="4"/>
  <c r="G6" i="4"/>
  <c r="F6" i="4"/>
  <c r="G43" i="3"/>
  <c r="F43" i="3"/>
  <c r="G40" i="3"/>
  <c r="F40" i="3"/>
  <c r="G38" i="3"/>
  <c r="F38" i="3"/>
  <c r="G35" i="3"/>
  <c r="F35" i="3"/>
  <c r="F32" i="3"/>
  <c r="G32" i="3"/>
  <c r="G30" i="3"/>
  <c r="F30" i="3"/>
  <c r="G28" i="3"/>
  <c r="F28" i="3"/>
  <c r="G19" i="3"/>
  <c r="F19" i="3"/>
  <c r="F17" i="3"/>
  <c r="G17" i="3"/>
  <c r="G14" i="3"/>
  <c r="F14" i="3"/>
  <c r="G11" i="3"/>
  <c r="F11" i="3"/>
  <c r="G9" i="3"/>
  <c r="F9" i="3"/>
  <c r="G7" i="3"/>
  <c r="F7" i="3"/>
  <c r="G77" i="1"/>
  <c r="F77" i="1"/>
  <c r="G73" i="1"/>
  <c r="F73" i="1"/>
  <c r="E70" i="1"/>
  <c r="G71" i="1"/>
  <c r="F71" i="1"/>
  <c r="G64" i="1"/>
  <c r="F64" i="1"/>
  <c r="G60" i="1"/>
  <c r="F60" i="1"/>
  <c r="G55" i="1"/>
  <c r="F55" i="1"/>
  <c r="G50" i="1"/>
  <c r="F50" i="1"/>
  <c r="G47" i="1"/>
  <c r="F47" i="1"/>
  <c r="E42" i="1"/>
  <c r="G43" i="1"/>
  <c r="F43" i="1"/>
  <c r="G36" i="1"/>
  <c r="F36" i="1"/>
  <c r="G29" i="1"/>
  <c r="F29" i="1"/>
  <c r="F26" i="1"/>
  <c r="G26" i="1"/>
  <c r="G23" i="1"/>
  <c r="F23" i="1"/>
  <c r="G20" i="1"/>
  <c r="F20" i="1"/>
  <c r="F15" i="1"/>
  <c r="G15" i="1"/>
  <c r="F13" i="1"/>
  <c r="D23" i="8"/>
  <c r="E13" i="8"/>
  <c r="C13" i="8"/>
  <c r="C8" i="2"/>
  <c r="C14" i="2" s="1"/>
  <c r="D8" i="2"/>
  <c r="D14" i="2" s="1"/>
  <c r="B38" i="4"/>
  <c r="E110" i="1"/>
  <c r="G110" i="1" s="1"/>
  <c r="C23" i="8"/>
  <c r="E23" i="8"/>
  <c r="D13" i="8"/>
  <c r="B13" i="8"/>
  <c r="E17" i="2"/>
  <c r="C17" i="2"/>
  <c r="C24" i="2" s="1"/>
  <c r="D17" i="2"/>
  <c r="B8" i="2"/>
  <c r="B22" i="12" s="1"/>
  <c r="F22" i="12" s="1"/>
  <c r="C38" i="4"/>
  <c r="E38" i="4"/>
  <c r="D38" i="4"/>
  <c r="D46" i="3"/>
  <c r="B46" i="3"/>
  <c r="C46" i="3"/>
  <c r="D23" i="3"/>
  <c r="B23" i="3"/>
  <c r="C23" i="3"/>
  <c r="E54" i="1"/>
  <c r="B144" i="1"/>
  <c r="B163" i="1"/>
  <c r="B97" i="1"/>
  <c r="E63" i="1"/>
  <c r="E178" i="1"/>
  <c r="E154" i="1"/>
  <c r="E97" i="1"/>
  <c r="E201" i="1"/>
  <c r="E144" i="1"/>
  <c r="G12" i="1"/>
  <c r="D11" i="1"/>
  <c r="D81" i="1" s="1"/>
  <c r="C11" i="1"/>
  <c r="D172" i="1"/>
  <c r="C172" i="1"/>
  <c r="B178" i="1"/>
  <c r="B172" i="1" s="1"/>
  <c r="B54" i="1"/>
  <c r="C36" i="12"/>
  <c r="G201" i="1" l="1"/>
  <c r="F201" i="1"/>
  <c r="F173" i="1"/>
  <c r="G173" i="1"/>
  <c r="G163" i="1"/>
  <c r="F163" i="1"/>
  <c r="G154" i="1"/>
  <c r="F154" i="1"/>
  <c r="G97" i="1"/>
  <c r="F97" i="1"/>
  <c r="F110" i="1"/>
  <c r="B96" i="1"/>
  <c r="G144" i="1"/>
  <c r="F144" i="1"/>
  <c r="F158" i="1"/>
  <c r="G158" i="1"/>
  <c r="G178" i="1"/>
  <c r="F178" i="1"/>
  <c r="G23" i="8"/>
  <c r="F23" i="8"/>
  <c r="G13" i="8"/>
  <c r="F13" i="8"/>
  <c r="E24" i="2"/>
  <c r="F17" i="2"/>
  <c r="G17" i="2"/>
  <c r="E14" i="2"/>
  <c r="G8" i="2"/>
  <c r="F8" i="2"/>
  <c r="B14" i="2"/>
  <c r="F38" i="4"/>
  <c r="G38" i="4"/>
  <c r="F46" i="3"/>
  <c r="G46" i="3"/>
  <c r="F23" i="3"/>
  <c r="G23" i="3"/>
  <c r="C81" i="1"/>
  <c r="E69" i="1"/>
  <c r="G70" i="1"/>
  <c r="F70" i="1"/>
  <c r="F63" i="1"/>
  <c r="G63" i="1"/>
  <c r="G54" i="1"/>
  <c r="F54" i="1"/>
  <c r="G46" i="1"/>
  <c r="F46" i="1"/>
  <c r="G42" i="1"/>
  <c r="F42" i="1"/>
  <c r="F35" i="1"/>
  <c r="G35" i="1"/>
  <c r="F12" i="1"/>
  <c r="E96" i="1"/>
  <c r="D24" i="2"/>
  <c r="C207" i="1"/>
  <c r="E172" i="1"/>
  <c r="G172" i="1" s="1"/>
  <c r="E11" i="1"/>
  <c r="B11" i="1"/>
  <c r="B81" i="1" s="1"/>
  <c r="D207" i="1"/>
  <c r="D36" i="12"/>
  <c r="C26" i="12"/>
  <c r="C27" i="12"/>
  <c r="C24" i="12"/>
  <c r="B24" i="12"/>
  <c r="C20" i="12"/>
  <c r="F18" i="12" l="1"/>
  <c r="F96" i="1"/>
  <c r="G96" i="1"/>
  <c r="F19" i="12"/>
  <c r="F172" i="1"/>
  <c r="G24" i="2"/>
  <c r="F24" i="2"/>
  <c r="G14" i="2"/>
  <c r="F14" i="2"/>
  <c r="G69" i="1"/>
  <c r="F69" i="1"/>
  <c r="G11" i="1"/>
  <c r="E81" i="1"/>
  <c r="G81" i="1" s="1"/>
  <c r="F11" i="1"/>
  <c r="E207" i="1"/>
  <c r="B207" i="1"/>
  <c r="G16" i="12"/>
  <c r="D20" i="12"/>
  <c r="D27" i="12"/>
  <c r="C28" i="12"/>
  <c r="D24" i="12"/>
  <c r="D26" i="12"/>
  <c r="E24" i="12"/>
  <c r="G18" i="12" l="1"/>
  <c r="F207" i="1"/>
  <c r="G19" i="12"/>
  <c r="F27" i="12"/>
  <c r="G207" i="1"/>
  <c r="G17" i="12"/>
  <c r="F17" i="12"/>
  <c r="F16" i="12"/>
  <c r="F81" i="1"/>
  <c r="E20" i="12"/>
  <c r="D28" i="12"/>
  <c r="D38" i="12" s="1"/>
  <c r="E28" i="12" l="1"/>
</calcChain>
</file>

<file path=xl/sharedStrings.xml><?xml version="1.0" encoding="utf-8"?>
<sst xmlns="http://schemas.openxmlformats.org/spreadsheetml/2006/main" count="467" uniqueCount="314">
  <si>
    <t>A. RAČUN PRIHODA I RASHODA</t>
  </si>
  <si>
    <t>6 Prihodi poslovanja</t>
  </si>
  <si>
    <t>63 Pomoći iz inozemstva i od subjekata unutar općeg proračuna</t>
  </si>
  <si>
    <t>631 Pomoći od inozemnih vlada</t>
  </si>
  <si>
    <t>6311 Tekuće pomoći od inozemnih vlada</t>
  </si>
  <si>
    <t>632 Pomoći od međunarodnih organizacija te institucija i tijela EU</t>
  </si>
  <si>
    <t>6321 Tekuće pomoći od međunarodnih organizacija</t>
  </si>
  <si>
    <t>638 Pomoći temeljem prijenosa EU sredstava</t>
  </si>
  <si>
    <t>6381 Tekuće pomoći temeljem prijenosa EU sredstava</t>
  </si>
  <si>
    <t>64 Prihodi od imovine</t>
  </si>
  <si>
    <t>641 Prihodi od financijske imovine</t>
  </si>
  <si>
    <t>6413 Kamate na oročena sredstva i depozite po viđenju</t>
  </si>
  <si>
    <t>6414 Prihodi od zateznih kamata</t>
  </si>
  <si>
    <t>65 Prihodi od upravnih i administrativnih pristojbi, pristojbi po posebnim propisima i naknada</t>
  </si>
  <si>
    <t>652 Prihodi po posebnim propisima</t>
  </si>
  <si>
    <t>6526 Ostali nespomenuti prihodi</t>
  </si>
  <si>
    <t>661 Prihodi od prodaje proizvoda i robe te pruženih usluga</t>
  </si>
  <si>
    <t>6615 Prihodi od pruženih usluga</t>
  </si>
  <si>
    <t>7 Prihodi od prodaje nefinancijske imovine</t>
  </si>
  <si>
    <t>SVEUKUPNO PRIHODI</t>
  </si>
  <si>
    <t>3 Rashodi poslovanja</t>
  </si>
  <si>
    <t>31 Rashodi za zaposlene</t>
  </si>
  <si>
    <t>311 Plaće (Bruto)</t>
  </si>
  <si>
    <t>3111 Plaće za redovan rad</t>
  </si>
  <si>
    <t>312 Ostali rashodi za zaposlene</t>
  </si>
  <si>
    <t>3121 Ostali rashodi za zaposlene</t>
  </si>
  <si>
    <t>313 Doprinosi na plaće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</si>
  <si>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</si>
  <si>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</si>
  <si>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</si>
  <si>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</si>
  <si>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</si>
  <si>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</si>
  <si>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</si>
  <si>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</si>
  <si>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</si>
  <si>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</si>
  <si>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</si>
  <si>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</si>
  <si>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</si>
  <si>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3227 Službena, radna i zaštitna odjeća i obuća</t>
  </si>
  <si>
    <t>323 Rashodi za usluge</t>
  </si>
  <si>
    <t>3231 Usluge telefona, pošte i prijevoza</t>
  </si>
  <si>
    <t>3232 Usluge tekućeg i investicijskog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</si>
  <si>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</si>
  <si>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</si>
  <si>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</si>
  <si>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</si>
  <si>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</si>
  <si>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</si>
  <si>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</si>
  <si>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324 Naknade troškova osobama izvan radnog odnosa</t>
  </si>
  <si>
    <t>3241 Naknade troškova osobama izvan radnog odnosa</t>
  </si>
  <si>
    <t>329 Ostali nespomenuti rashodi poslovanja</t>
  </si>
  <si>
    <t>3291 Naknade za rad predstavničkih i izvršnih tijela, povjerenstava i slično</t>
  </si>
  <si>
    <t>3292 Premije osiguranja</t>
  </si>
  <si>
    <t>3293 Reprezentacija</t>
  </si>
  <si>
    <t>3294 Članarine i norme</t>
  </si>
  <si>
    <t>3295 Pristojbe i naknade</t>
  </si>
  <si>
    <t>3299 Ostali nespomenuti rashodi poslovanja</t>
  </si>
  <si>
    <t>34 Financijski rashodi</t>
  </si>
  <si>
    <t>342 Kamate za primljene kredite i zajmove</t>
  </si>
  <si>
    <t>343 Ostali financijski rashodi</t>
  </si>
  <si>
    <t>3431 Bankarske usluge i usluge platnog prometa</t>
  </si>
  <si>
    <t>3432 Negativne tečajne razlike i razlike zbog primjene valutne klauzule</t>
  </si>
  <si>
    <t>3433 Zatezne kamate</t>
  </si>
  <si>
    <t>3434 Ostali nespomenuti financijski rashodi</t>
  </si>
  <si>
    <t>35 Subvencije</t>
  </si>
  <si>
    <t>37 Naknade građanima i kućanstvima na temelju osiguranja i druge naknade</t>
  </si>
  <si>
    <t>372 Ostale naknade građanima i kućanstvima iz proračuna</t>
  </si>
  <si>
    <t>3721 Naknade građanima i kućanstvima u novcu</t>
  </si>
  <si>
    <t>3722 Naknade građanima i kućanstvima u naravi</t>
  </si>
  <si>
    <t>38 Ostali rashodi</t>
  </si>
  <si>
    <t>381 Tekuće donacije</t>
  </si>
  <si>
    <t>3811 Tekuće donacije u novcu</t>
  </si>
  <si>
    <t>383 Kazne, penali i naknade štete</t>
  </si>
  <si>
    <t>3831 Naknade šteta pravnim i fizičkim osobama</t>
  </si>
  <si>
    <t>4 Rashodi za nabavu nefinancijske imovine</t>
  </si>
  <si>
    <t>41 Rashodi za nabavu neproizvedene dugotrajne imovine</t>
  </si>
  <si>
    <t>412 Nematerijalna imovina</t>
  </si>
  <si>
    <t>4123 Licence</t>
  </si>
  <si>
    <t>42 Rashodi za nabavu proizvedene dugotrajne imovine</t>
  </si>
  <si>
    <t>421 Građevinski objekti</t>
  </si>
  <si>
    <t>4212 Poslovni objekti</t>
  </si>
  <si>
    <t>422 Postrojenja i oprema</t>
  </si>
  <si>
    <t>4221 Uredska oprema i namještaj</t>
  </si>
  <si>
    <t>4222 Komunikacijska oprema</t>
  </si>
  <si>
    <t>4223 Oprema za održavanje i zaštitu</t>
  </si>
  <si>
    <t>4224 Medicinska i laboratorijska oprema</t>
  </si>
  <si>
    <t>4227 Uređaji, strojevi i oprema za ostale namjene</t>
  </si>
  <si>
    <t>423 Prijevozna sredstva</t>
  </si>
  <si>
    <t>4231 Prijevozna sredstva u cestovnom prometu</t>
  </si>
  <si>
    <t>424 Knjige, umjetnička djela i ostale izložbene vrijednosti</t>
  </si>
  <si>
    <t>4241 Knjige</t>
  </si>
  <si>
    <t>4242 Umjetnička djela (izložena u galerijama, muzejima i slično)</t>
  </si>
  <si>
    <t>426 Nematerijalna proizvedena imovina</t>
  </si>
  <si>
    <t>4262 Ulaganja u računalne programe</t>
  </si>
  <si>
    <t>45 Rashodi za dodatna ulaganja na nefinancijskoj imovini</t>
  </si>
  <si>
    <t>451 Dodatna ulaganja na građevinskim objektima</t>
  </si>
  <si>
    <t>4511 Dodatna ulaganja na građevinskim objektima</t>
  </si>
  <si>
    <t>452 Dodatna ulaganja na postrojenjima i opremi</t>
  </si>
  <si>
    <t>4521 Dodatna ulaganja na postrojenjima i opremi</t>
  </si>
  <si>
    <t>SVEUKUPNO RASHODI</t>
  </si>
  <si>
    <t>B. RAČUN FINANCIRANJA</t>
  </si>
  <si>
    <t>8 Primici od financijske imovine i zaduživanja</t>
  </si>
  <si>
    <t>84 Primici od zaduživanja</t>
  </si>
  <si>
    <t>844 Primljeni krediti i zajmovi od kreditnih i ostalih financijskih institucija izvan javnog sektora</t>
  </si>
  <si>
    <t>SVEUKUPNO PRIMICI</t>
  </si>
  <si>
    <t>5 Izdaci za financijsku imovinu i otplate zajmova</t>
  </si>
  <si>
    <t>54 Izdaci za otplatu glavnice primljenih kredita i zajmova</t>
  </si>
  <si>
    <t>544 Otplata glavnice primljenih kredita i zajmova od kreditnih i ostalih financijskih institucija izvan javnog sektora</t>
  </si>
  <si>
    <t>5443 Otplata glavnice primljenih kredita od tuzemnih kreditnih institucija izvan javnog sektora</t>
  </si>
  <si>
    <t>SVEUKUPNO IZDACI</t>
  </si>
  <si>
    <t>Brojčana oznaka i naziv računa prihoda i rashoda</t>
  </si>
  <si>
    <t>6=5/2*100</t>
  </si>
  <si>
    <t>7=5/4*100</t>
  </si>
  <si>
    <t xml:space="preserve">Članak 2. </t>
  </si>
  <si>
    <t>Brojčana oznaka i naziv izvora financiranja</t>
  </si>
  <si>
    <t>PRIHODI PO IZVORIMA FINANCIRANJA</t>
  </si>
  <si>
    <t>RASHODI PO IZVORIMA FINANCIRANJA</t>
  </si>
  <si>
    <t>Brojčana oznaka i naziv funkcijske klasifikacije</t>
  </si>
  <si>
    <t>Funk. klas: 04 Ekonomski poslovi</t>
  </si>
  <si>
    <t>Funk. klas: 05 Zaštita okoliša</t>
  </si>
  <si>
    <t>Funk. klas: 07 Zdravstvo</t>
  </si>
  <si>
    <t>Funk. klas: 09 Obrazovanje</t>
  </si>
  <si>
    <t>Funk. klas: 10 Socijalna zaštita</t>
  </si>
  <si>
    <t>RASHODI PREMA FUNKCIJSKOJ KLASIFIKACIJI</t>
  </si>
  <si>
    <t>Brojčana oznaka i naziv računa primitaka i izdataka</t>
  </si>
  <si>
    <t>PRIMICI PO IZVORIMA FINANCIRANJA</t>
  </si>
  <si>
    <t>IZDACI PO IZVORIMA FINANCIRANJA</t>
  </si>
  <si>
    <t>I. OPĆI DIO</t>
  </si>
  <si>
    <t>Članak 1.</t>
  </si>
  <si>
    <t>Opis</t>
  </si>
  <si>
    <t>RAZLIKA - VIŠAK/MANJAK</t>
  </si>
  <si>
    <t>NETO FINANCIRANJE</t>
  </si>
  <si>
    <t>UKUPAN DONOS MANJKA IZ PRETHODNIH GODINA*</t>
  </si>
  <si>
    <t>UKUPAN DONOS VIŠKA IZ PRETHODNIH GODINA*</t>
  </si>
  <si>
    <t>RASHODI I IZDACI</t>
  </si>
  <si>
    <t>RAZLIKA - višak/manjak</t>
  </si>
  <si>
    <t>II. POSEBNI DIO</t>
  </si>
  <si>
    <t>Članak 3.</t>
  </si>
  <si>
    <t>5=4/3*100</t>
  </si>
  <si>
    <t xml:space="preserve">PRIHODI I PRIMICI </t>
  </si>
  <si>
    <t>D. SREDSTVA IZ PRETHODNIH GODINA</t>
  </si>
  <si>
    <t>6382 Kapitalne pomoći temeljem prijenosa EU sredstava</t>
  </si>
  <si>
    <t>3113 Plaće za prekovremeni rad</t>
  </si>
  <si>
    <t>3131 Doprinosi za mirovinsko osiguranje</t>
  </si>
  <si>
    <t>3813 Tekuće donacije iz EU sredstava</t>
  </si>
  <si>
    <t>Izvor: 11 Opći prihodi i primici</t>
  </si>
  <si>
    <t>Izvor: 71 Prihodi od nefinancijske imovine</t>
  </si>
  <si>
    <t>Izvor: 81 Namjenski primici od zaduživanja</t>
  </si>
  <si>
    <t>Izvor: 43 Ostali prihodi za posebne namjene</t>
  </si>
  <si>
    <t>Izvor: 51 Pomoći EU</t>
  </si>
  <si>
    <t>Izvor: 52 Ostale pomoći</t>
  </si>
  <si>
    <t>Izvor: 44 Decentralizirana sredstva</t>
  </si>
  <si>
    <t>Izvor: 31 Vlastiti prihodi</t>
  </si>
  <si>
    <t>VIŠAK/MANJAK IZ PRETHODNIH GODINA ZA RASPOREDITI/POKRITI</t>
  </si>
  <si>
    <t xml:space="preserve">Indeks 
% </t>
  </si>
  <si>
    <t>4225 Instrumenti, uređaji i strojevi</t>
  </si>
  <si>
    <t>4226 Sportska i glazbena oprema</t>
  </si>
  <si>
    <t>Izvor: 1 OPĆI PRIHODI I PRIMICI</t>
  </si>
  <si>
    <t>Izvor: 3 VLASTITI PRIHODI</t>
  </si>
  <si>
    <t>Izvor: 4 PRIHODI ZA POSEBNE NAMJENE</t>
  </si>
  <si>
    <t>Izvor: 5 POMOĆI</t>
  </si>
  <si>
    <t>Izvor: 72 Prihodi od nadoknade šteta s osnova osiguranja</t>
  </si>
  <si>
    <t>Izvor: 8 NAMJENSKI PRIMICI OD ZADUŽIVANJA</t>
  </si>
  <si>
    <t>042 Poljoprivreda, šumarstvo, ribarstvo i lov</t>
  </si>
  <si>
    <t>044 Rudarstvo, proizvodnja i građevinarstvo</t>
  </si>
  <si>
    <t>045 Promet</t>
  </si>
  <si>
    <t>047 Ostale industrije</t>
  </si>
  <si>
    <t>051 Gospodarenje otpadom</t>
  </si>
  <si>
    <t>053 Smanjenje zagađivanja</t>
  </si>
  <si>
    <t>054 Zaštita bioraznolikosti i krajolika</t>
  </si>
  <si>
    <t>056 Poslovi i usluge zaštite okoliša koji nisu drugdje svrstani</t>
  </si>
  <si>
    <t>071 Medicinski proizvodi, pribor i oprema</t>
  </si>
  <si>
    <t>072 Službe za vanjske pacijente</t>
  </si>
  <si>
    <t>074 Službe javnog zdravstva</t>
  </si>
  <si>
    <t>075 Istraživanje i razvoj zdravstva</t>
  </si>
  <si>
    <t>076 Poslovi i usluge zdravstva koji nisu drugdje svrstani</t>
  </si>
  <si>
    <t>091 Predškolsko i osnovno obrazovanje</t>
  </si>
  <si>
    <t>092 Srednjoškolsko obrazovanje</t>
  </si>
  <si>
    <t>094 Visoka naobrazba</t>
  </si>
  <si>
    <t>095 Obrazovanje koje se ne može definirati po stupnju</t>
  </si>
  <si>
    <t>096 Dodatne usluge u obrazovanju</t>
  </si>
  <si>
    <t>097 Istraživanje i razvoj obrazovanja</t>
  </si>
  <si>
    <t>098 Usluge obrazovanja koje nisu drugdje svrstane</t>
  </si>
  <si>
    <t>102 Starost</t>
  </si>
  <si>
    <t>106 Stanovanje</t>
  </si>
  <si>
    <t>107 Socijalna pomoć stanovništvu koje nije obuhvaćeno redovnim socijalnim programima</t>
  </si>
  <si>
    <t>109 Aktivnosti socijalne zaštite koje nisu drugdje svrstane</t>
  </si>
  <si>
    <t>842 Primljeni krediti i zajmovi od kreditnih i ostalih financijskih institucija u javnom sektoru</t>
  </si>
  <si>
    <t>Indeks 
%</t>
  </si>
  <si>
    <t>Indeks
 %</t>
  </si>
  <si>
    <t>Članak 4.</t>
  </si>
  <si>
    <t>6631 Tekuće donacije</t>
  </si>
  <si>
    <t>Izvor: 61 Donacije</t>
  </si>
  <si>
    <t>Izvor: 6 DONACIJE</t>
  </si>
  <si>
    <t>8422 Primljeni krediti od kreditnih institucija u javnom sektoru</t>
  </si>
  <si>
    <t>8443 Primljeni krediti od tuzemnih kreditnih institucija izvan javnog sektora</t>
  </si>
  <si>
    <t>6323 Tekuće pomoći od institucija i tijela EU</t>
  </si>
  <si>
    <t>6324 Kapitalne pomoći od institucija i tijela EU</t>
  </si>
  <si>
    <t>6419 Ostali prihodi od financijske imovine</t>
  </si>
  <si>
    <t>72 Prihodi od prodaje proizvedene dugotrajne imovine</t>
  </si>
  <si>
    <t>722 Prihodi od prodaje postrojenja i opreme</t>
  </si>
  <si>
    <t>7221 Uredska oprema i namještaj</t>
  </si>
  <si>
    <t>7222 Komunikacijska oprema</t>
  </si>
  <si>
    <t>4214 Ostali građevinski objekti</t>
  </si>
  <si>
    <t>6322 Kapitalne pomoći od međunarodnih organizacija</t>
  </si>
  <si>
    <t>66 Prihodi od prodaje proizvoda i robe te pruženih usluga i prihodi od donacija te povrati po protestiranim jamstvima</t>
  </si>
  <si>
    <t>663 Donacije od pravnih i fizičkih osoba izvan općeg proračuna i povrat donacija po protestiranim jamstvima</t>
  </si>
  <si>
    <t>6632 Kapitalne donacije</t>
  </si>
  <si>
    <t>68 Kazne, upravne mjere i ostali prihodi</t>
  </si>
  <si>
    <t>3133 Doprinosi za obvezno osiguranje u slučaju nezaposlenosti</t>
  </si>
  <si>
    <t>4124 Ostala prava</t>
  </si>
  <si>
    <t>043 Gorivo i energija</t>
  </si>
  <si>
    <t>073 Bolničke službe</t>
  </si>
  <si>
    <t>542 Otplata glavnice primljenih kredita i zajmova od kreditnih i ostalih financijskih institucija u javnom sektoru</t>
  </si>
  <si>
    <t>5422 Otplata glavnice primljenih kredita od kreditnih institucija u javnom sektoru</t>
  </si>
  <si>
    <t>3423 Kamate za primljene kredite i zajmove od kreditnih i ostalih fin. institucija izvan javnog sektora</t>
  </si>
  <si>
    <t>3422 Kamate za primljene kredite i zajmove od kreditnih i ostalih fin. institucija u javnom sektoru</t>
  </si>
  <si>
    <t>Izvor: 7 PRIHODI OD NEFIN. IMOVINE I NADOKNADE ŠTETA S OSNOVA OSIGURANJA</t>
  </si>
  <si>
    <t>VIŠAK PRIHODA NAD RASHODIMA za raspodjelu (preneseni)</t>
  </si>
  <si>
    <t>MANJAK PRIHODA NAD RASHODIMA za pokriće (preneseni)</t>
  </si>
  <si>
    <t>ZA 2023. GODINU</t>
  </si>
  <si>
    <t xml:space="preserve">Prihodi i rashodi te primici i izdaci ostvareni su, odnosno izvršeni u 2023. godini u Računu prihoda i rashoda i Računu financiranja, uz usporedbu prethodne godine, kako slijedi: </t>
  </si>
  <si>
    <t>Tekući plan 
2023.</t>
  </si>
  <si>
    <t>634 Pomoći od izvanproračunskih korisnika</t>
  </si>
  <si>
    <t>6341 Tekuće pomoći od proračunskih korisnika</t>
  </si>
  <si>
    <t>6342 Kapitalne pomoći od izvanproračunskih korisnika</t>
  </si>
  <si>
    <t>636 Pomoći proračunskim korisnicma iz proračuna koji im nije nadležan</t>
  </si>
  <si>
    <t>6361 Tekuće pomoći proračunskim korisnicma iz proračuna koji im nije nadležan</t>
  </si>
  <si>
    <t>6362 Kapitalne pomoći proračunskim korisnicma iz proračuna koji im nije nadležan</t>
  </si>
  <si>
    <t>6415 Prihodi od pozitivnih tečajnih razlika i razlika zbog primjene valutne klauzule</t>
  </si>
  <si>
    <t>6614 Prihodi od prodaje proizvoda i robe</t>
  </si>
  <si>
    <t>67 Prihodi iz nadležnog proračuna i od HZZO-a temeljem ugovornih obveza</t>
  </si>
  <si>
    <t>673 Prihodi od HZZO-a na temelju ugovornih obveza</t>
  </si>
  <si>
    <t>6731 Prihodi od HZZO-a na temelju ugovornih obveza</t>
  </si>
  <si>
    <t>683 Ostali prihodi</t>
  </si>
  <si>
    <t>6831 Ostali prihodi</t>
  </si>
  <si>
    <t>721 Prihodi od prodaje građevinskih objekata</t>
  </si>
  <si>
    <t>7211 Stambeni objekti</t>
  </si>
  <si>
    <t>7227 Uređeji, strojevi i oprema za ostale namjene</t>
  </si>
  <si>
    <t>725 Prihodi od prodaje višegodišnjih nasada i osnovnog stada</t>
  </si>
  <si>
    <t>7252 Osnovno stado</t>
  </si>
  <si>
    <t>3112 Plaće u naravi</t>
  </si>
  <si>
    <t>3114 Plaće za posebne uvjete rada</t>
  </si>
  <si>
    <t>3296 Troškovi sudskih postupaka</t>
  </si>
  <si>
    <t>353 Subvencije trg.društvima, zadrugama, poljoprivrednicima iz EU sredstava</t>
  </si>
  <si>
    <t>3531 Subvencije trg.društvima, zadrugama, poljoprivrednicima iz EU sredstava</t>
  </si>
  <si>
    <t>4213 Ceste, željeznice i ostali prometni objekti</t>
  </si>
  <si>
    <t>425 Višegodišnji nasadi i osnovno stado</t>
  </si>
  <si>
    <t>4251 Višegodišnji nasadi</t>
  </si>
  <si>
    <t xml:space="preserve">Tekući  plan
 2023. </t>
  </si>
  <si>
    <t>5445 Otplata glavnice primljenih zajmova od ostalih tuzemnih financijskih institucija izvan javnog sektora</t>
  </si>
  <si>
    <t>* Redak UKUPAN DONOS MANJKA/VIŠKA IZ PRETHODNIH GODINA služi kao informacija i ne uzima se u obzir kod uravnoteženja fin. plana, već se fin. plan uravnotežuje retkom VIŠAK/MANJAK IZ PRETHODNIH GODINA ZA RASPOREDITI/POKRITI</t>
  </si>
  <si>
    <t>C. FINANCIJSKI PLAN UKUPNO</t>
  </si>
  <si>
    <t>671 Prihodi iz nadležnog proračuna za financiranje redovne djelatnosti proračunskih korisnika</t>
  </si>
  <si>
    <t>6711 Prihodi iz nadležnog proračuna za financiranje rashoda poslovanja</t>
  </si>
  <si>
    <t>6712 Prihodi iz nadležnog proračuna za financiranje rashoda za nabavu nefinancoijske imovine</t>
  </si>
  <si>
    <t>6714 Prihodi iz nadležnog proračuna za financiranje izdataka za financijsku imovinu i otplatu zajmova</t>
  </si>
  <si>
    <t>639 Prijenosi između proračunskih korisnika istog proračuna</t>
  </si>
  <si>
    <t>6391 Tekući prijenosi između proračunskih korisnika istog proračuna</t>
  </si>
  <si>
    <t>6392 Kapitalni prijenosi između proračunskih korisnika istog proračuna</t>
  </si>
  <si>
    <t>6393 Tekući prijenosi između proračunskih korisnika istog proračuna temeljem prijenosa EU sredstava</t>
  </si>
  <si>
    <t>6394 Kapitalni prijenosi između proračunskih korisnika istog proračuna temeljem prijenosa EU sredstava</t>
  </si>
  <si>
    <t xml:space="preserve">              Rashodi i izdaci u Posebnom dijelu Financijskog plana iskazani po organizacijskoj i programskoj klasifikaciji, izvršeni su kako slijedi:</t>
  </si>
  <si>
    <t>Polja označena žutom bojom popunjavaju se ručno!</t>
  </si>
  <si>
    <t>Ako nema vrijednosti upisuje se 0,00</t>
  </si>
  <si>
    <t>(mogu se i izbrisati retci koji nemaju vrijednosti, ali tada treba provjeriti formule)</t>
  </si>
  <si>
    <t>Tablica 1. Izvještaj o prihodima i rashodima prema ekonomskoj klasifikaciji</t>
  </si>
  <si>
    <t>Tablica 2. Izvještaj o prihodima i rashodima prema izvorima financiranja</t>
  </si>
  <si>
    <t>Tablica 3. Izvještaj o rashodima prema funkcijskoj klasifikaciji</t>
  </si>
  <si>
    <t>Tablica 4. Izvještaj računa financiranja prema ekonomskoj klasifikaciji</t>
  </si>
  <si>
    <t>Tablica 6. Izvještaj po programskoj klasifikaciji</t>
  </si>
  <si>
    <t>SAŽETAK RAČUNA PRIHODA I RASHODA I RAČUNA FINANCIRANJA</t>
  </si>
  <si>
    <t>Tablica 5. Izvještaj računa financiranja prema izvorima financiranja</t>
  </si>
  <si>
    <t xml:space="preserve">Sažetak godišnjeg izvještaja o izvršenju Financijskog plana za 2023. godinu izgleda kako slijedi: </t>
  </si>
  <si>
    <t>Ostvarenje / izvršenje 
2022.</t>
  </si>
  <si>
    <t>Rebalans
2023.</t>
  </si>
  <si>
    <t>Ostvarenje / izvršenje 
2023.</t>
  </si>
  <si>
    <t>Izvršenje 
2022.</t>
  </si>
  <si>
    <t>Izvršenje 
2023.</t>
  </si>
  <si>
    <t xml:space="preserve">Rebalans
2023. </t>
  </si>
  <si>
    <t>Druge gimnazije Varaždin</t>
  </si>
  <si>
    <t>3812 Tekuće donacije u naravi</t>
  </si>
  <si>
    <t>19214 DRUGA GIMNAZIJA VARAŽDIN</t>
  </si>
  <si>
    <t>Program: 1140 PROGRAMI EUROPSKIH POSLOVA</t>
  </si>
  <si>
    <t>T114010 Međunarodni projekti iz EU fondova</t>
  </si>
  <si>
    <t>Program: 1210 JAVNE POTREBE U OBRAZOVANJU IZNAD ZAKONSKOG STANDARDA</t>
  </si>
  <si>
    <t>A121006 Centri izvrsnosti</t>
  </si>
  <si>
    <t>A121016 Programi u školstvu iznad zakonskog standarda</t>
  </si>
  <si>
    <t>SVEUKUPNO</t>
  </si>
  <si>
    <t>Razdjel: 015 UPRAVNI ODJEL ZA PROSVJETU, KULTURU I SPORT</t>
  </si>
  <si>
    <t>Glava: 01503 SREDNJEŠKOLSKO OBRAZOVANJE</t>
  </si>
  <si>
    <t>A121019 Prehrana učenika</t>
  </si>
  <si>
    <t>A121023 Građanski odgoj</t>
  </si>
  <si>
    <t>Program: 1240 ZAKONSKI STANDARD JAVNIH USTANOVA SŠ</t>
  </si>
  <si>
    <t>A124001 Odgojnoobrazovno, administrativno i tehničko osoblje</t>
  </si>
  <si>
    <t>K124001 Izgradnja i održavanje školskih objekata</t>
  </si>
  <si>
    <t>T124001 Investicijsko održavanje školskih objekata i opreme</t>
  </si>
  <si>
    <t xml:space="preserve">Razdjel: 015 UPRAVNI ODJEL ZA PROSVJETU, KULTURU I SPORT </t>
  </si>
  <si>
    <t xml:space="preserve">Glava: 01503 SREDNJOŠKOLSKO OBRAZOVANJE </t>
  </si>
  <si>
    <t xml:space="preserve">Program : 1220 ŽUPANIJSKA DODATNA KAPITALNA ULAGANJA </t>
  </si>
  <si>
    <t>K122001 Izgradnja i ulaganje u objekte osnovnih i srednjih škola</t>
  </si>
  <si>
    <t>42 Knjige</t>
  </si>
  <si>
    <t xml:space="preserve">                                                                                                           PREDSJEDNICA ŠKOLSKOG ODBORA</t>
  </si>
  <si>
    <t>MELITA MESARIĆ</t>
  </si>
  <si>
    <t xml:space="preserve">              Opći i posebni dio Polugodišnjeg izvještaja o izvršenju Financijskog plana za 2023. godinu objavljuje se na web stranici Druge gimnazije Varaždin. </t>
  </si>
  <si>
    <t xml:space="preserve">              VARAŽDIN, 29.03.2024.</t>
  </si>
  <si>
    <t xml:space="preserve">              KLASA: 400-04/24-01/1</t>
  </si>
  <si>
    <t xml:space="preserve">              URBROJ: 2186-145-04-24-4</t>
  </si>
  <si>
    <t>GODIŠNJI IZVJEŠTAJ O IZVRŠENJU FINANCIJSKOG PLANA</t>
  </si>
  <si>
    <r>
      <t xml:space="preserve">Temeljem odredbi članka 81.,82.,83.,84.,85.,86.. Zakona o proračunu (NN br. 144/2021), te Pravilniku o polugodišnjem i godišnjem izvještaju o izvršenju proračuna i financijskog plana (NN 85/2023) i članka 35. Statuta </t>
    </r>
    <r>
      <rPr>
        <sz val="12"/>
        <color rgb="FF0070C0"/>
        <rFont val="Times New Roman"/>
        <family val="1"/>
        <charset val="238"/>
      </rPr>
      <t xml:space="preserve">Druge gimnazije Varaždin, Školski odbor Druge gimnazije Varaždin na sjednici održanoj 29.03.2024. godine, donosi: </t>
    </r>
  </si>
  <si>
    <t xml:space="preserve">              Godišnji izvještaj o izvršenju Financijskog plana za 2023. godinu objavljuje se na web stranici Druge gimnazije Varaždin.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</si>
</sst>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5"/>
      <color theme="1"/>
      <name val="Times New Roman"/>
      <family val="1"/>
      <charset val="238"/>
    </font>
    <font>
      <sz val="15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0"/>
      <color theme="0" tint="-0.499984740745262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1"/>
      <color theme="3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1"/>
      <color rgb="FF0070C0"/>
      <name val="Calibri"/>
      <family val="2"/>
      <charset val="238"/>
      <scheme val="minor"/>
    </font>
    <font>
      <sz val="10"/>
      <color theme="0"/>
      <name val="Times New Roman"/>
      <family val="1"/>
      <charset val="238"/>
    </font>
    <font>
      <sz val="12"/>
      <color rgb="FF0070C0"/>
      <name val="Times New Roman"/>
      <family val="1"/>
      <charset val="238"/>
    </font>
    <font>
      <b/>
      <sz val="15"/>
      <color rgb="FF0070C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2"/>
      <color rgb="FF0070C0"/>
      <name val="Times New Roman"/>
      <family val="1"/>
      <charset val="238"/>
    </font>
    <font>
      <b/>
      <sz val="12"/>
      <color rgb="FF0070C0"/>
      <name val="Calibri"/>
      <family val="2"/>
      <charset val="238"/>
      <scheme val="minor"/>
    </font>
    <font>
      <sz val="12"/>
      <color rgb="FF0070C0"/>
      <name val="Calibri"/>
      <family val="2"/>
      <charset val="238"/>
      <scheme val="minor"/>
    </font>
    <font>
      <sz val="10"/>
      <color rgb="FF0000FF"/>
      <name val="Times New Roman"/>
      <family val="1"/>
      <charset val="238"/>
    </font>
    <font>
      <sz val="10"/>
      <color rgb="FF2D6CB9"/>
      <name val="Times New Roman"/>
      <family val="1"/>
      <charset val="238"/>
    </font>
    <font>
      <b/>
      <sz val="10"/>
      <color rgb="FFFFFFFF"/>
      <name val="Times New Roman"/>
      <family val="1"/>
      <charset val="238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DD8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8" fillId="0" borderId="0"/>
    <xf numFmtId="0" fontId="28" fillId="0" borderId="0"/>
    <xf numFmtId="0" fontId="29" fillId="0" borderId="0"/>
  </cellStyleXfs>
  <cellXfs count="212">
    <xf numFmtId="0" fontId="0" fillId="0" borderId="0" xfId="0"/>
    <xf numFmtId="0" fontId="19" fillId="0" borderId="0" xfId="0" applyFont="1" applyAlignment="1">
      <alignment horizontal="left" indent="1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1"/>
    </xf>
    <xf numFmtId="0" fontId="23" fillId="0" borderId="0" xfId="0" applyFont="1" applyAlignment="1">
      <alignment horizontal="left" indent="1"/>
    </xf>
    <xf numFmtId="0" fontId="25" fillId="0" borderId="0" xfId="0" applyFont="1" applyAlignment="1">
      <alignment horizontal="left" indent="1"/>
    </xf>
    <xf numFmtId="164" fontId="21" fillId="34" borderId="0" xfId="0" applyNumberFormat="1" applyFont="1" applyFill="1" applyAlignment="1">
      <alignment horizontal="right" wrapText="1" indent="1"/>
    </xf>
    <xf numFmtId="0" fontId="27" fillId="36" borderId="0" xfId="0" applyFont="1" applyFill="1" applyAlignment="1">
      <alignment horizontal="left" wrapText="1" indent="1"/>
    </xf>
    <xf numFmtId="0" fontId="18" fillId="0" borderId="0" xfId="0" applyFont="1" applyAlignment="1">
      <alignment horizontal="right"/>
    </xf>
    <xf numFmtId="0" fontId="20" fillId="0" borderId="0" xfId="0" applyFont="1" applyAlignment="1">
      <alignment horizontal="right" indent="1"/>
    </xf>
    <xf numFmtId="0" fontId="19" fillId="0" borderId="0" xfId="0" applyFont="1" applyAlignment="1">
      <alignment horizontal="right" indent="1"/>
    </xf>
    <xf numFmtId="4" fontId="24" fillId="34" borderId="0" xfId="0" applyNumberFormat="1" applyFont="1" applyFill="1" applyAlignment="1">
      <alignment horizontal="right" wrapText="1" indent="1"/>
    </xf>
    <xf numFmtId="164" fontId="24" fillId="34" borderId="0" xfId="0" applyNumberFormat="1" applyFont="1" applyFill="1" applyAlignment="1">
      <alignment horizontal="right" wrapText="1" indent="1"/>
    </xf>
    <xf numFmtId="164" fontId="24" fillId="34" borderId="0" xfId="0" applyNumberFormat="1" applyFont="1" applyFill="1" applyAlignment="1">
      <alignment horizontal="left" wrapText="1" indent="1"/>
    </xf>
    <xf numFmtId="4" fontId="24" fillId="34" borderId="0" xfId="0" applyNumberFormat="1" applyFont="1" applyFill="1" applyAlignment="1">
      <alignment wrapText="1"/>
    </xf>
    <xf numFmtId="0" fontId="31" fillId="0" borderId="0" xfId="0" applyFont="1"/>
    <xf numFmtId="0" fontId="34" fillId="35" borderId="0" xfId="0" applyFont="1" applyFill="1"/>
    <xf numFmtId="0" fontId="20" fillId="35" borderId="0" xfId="0" applyFont="1" applyFill="1"/>
    <xf numFmtId="0" fontId="20" fillId="35" borderId="0" xfId="0" applyFont="1" applyFill="1" applyAlignment="1">
      <alignment horizontal="center"/>
    </xf>
    <xf numFmtId="0" fontId="35" fillId="0" borderId="0" xfId="0" applyFont="1"/>
    <xf numFmtId="4" fontId="31" fillId="0" borderId="0" xfId="0" applyNumberFormat="1" applyFont="1"/>
    <xf numFmtId="0" fontId="30" fillId="35" borderId="0" xfId="0" applyFont="1" applyFill="1" applyAlignment="1">
      <alignment horizontal="left" vertical="center" wrapText="1" indent="1"/>
    </xf>
    <xf numFmtId="4" fontId="30" fillId="35" borderId="0" xfId="0" applyNumberFormat="1" applyFont="1" applyFill="1" applyAlignment="1">
      <alignment horizontal="right" vertical="center" wrapText="1"/>
    </xf>
    <xf numFmtId="0" fontId="37" fillId="35" borderId="0" xfId="0" applyFont="1" applyFill="1" applyAlignment="1">
      <alignment horizontal="left" vertical="center" wrapText="1" indent="1"/>
    </xf>
    <xf numFmtId="4" fontId="37" fillId="35" borderId="0" xfId="0" applyNumberFormat="1" applyFont="1" applyFill="1" applyAlignment="1">
      <alignment horizontal="right" vertical="center" wrapText="1"/>
    </xf>
    <xf numFmtId="4" fontId="38" fillId="35" borderId="0" xfId="0" applyNumberFormat="1" applyFont="1" applyFill="1" applyAlignment="1">
      <alignment horizontal="right" vertical="center" wrapText="1"/>
    </xf>
    <xf numFmtId="4" fontId="19" fillId="35" borderId="0" xfId="0" applyNumberFormat="1" applyFont="1" applyFill="1" applyAlignment="1">
      <alignment horizontal="right"/>
    </xf>
    <xf numFmtId="0" fontId="26" fillId="37" borderId="0" xfId="0" applyFont="1" applyFill="1" applyAlignment="1">
      <alignment horizontal="left" vertical="center" wrapText="1" indent="1"/>
    </xf>
    <xf numFmtId="4" fontId="26" fillId="37" borderId="0" xfId="0" applyNumberFormat="1" applyFont="1" applyFill="1" applyAlignment="1">
      <alignment horizontal="right" vertical="center" wrapText="1"/>
    </xf>
    <xf numFmtId="0" fontId="21" fillId="35" borderId="11" xfId="0" applyFont="1" applyFill="1" applyBorder="1" applyAlignment="1">
      <alignment horizontal="center" vertical="center" wrapText="1"/>
    </xf>
    <xf numFmtId="0" fontId="32" fillId="0" borderId="0" xfId="0" applyFont="1"/>
    <xf numFmtId="0" fontId="0" fillId="35" borderId="0" xfId="0" applyFill="1"/>
    <xf numFmtId="164" fontId="0" fillId="35" borderId="0" xfId="0" applyNumberFormat="1" applyFill="1"/>
    <xf numFmtId="164" fontId="0" fillId="0" borderId="0" xfId="0" applyNumberFormat="1"/>
    <xf numFmtId="164" fontId="20" fillId="35" borderId="0" xfId="0" applyNumberFormat="1" applyFont="1" applyFill="1"/>
    <xf numFmtId="164" fontId="34" fillId="35" borderId="0" xfId="0" applyNumberFormat="1" applyFont="1" applyFill="1"/>
    <xf numFmtId="164" fontId="20" fillId="35" borderId="0" xfId="0" applyNumberFormat="1" applyFont="1" applyFill="1" applyAlignment="1">
      <alignment horizontal="center"/>
    </xf>
    <xf numFmtId="164" fontId="21" fillId="35" borderId="11" xfId="0" applyNumberFormat="1" applyFont="1" applyFill="1" applyBorder="1" applyAlignment="1">
      <alignment horizontal="center" vertical="center" wrapText="1"/>
    </xf>
    <xf numFmtId="164" fontId="30" fillId="35" borderId="0" xfId="0" applyNumberFormat="1" applyFont="1" applyFill="1" applyAlignment="1">
      <alignment horizontal="right" vertical="center" wrapText="1"/>
    </xf>
    <xf numFmtId="164" fontId="37" fillId="35" borderId="0" xfId="0" applyNumberFormat="1" applyFont="1" applyFill="1" applyAlignment="1">
      <alignment horizontal="right" vertical="center" wrapText="1"/>
    </xf>
    <xf numFmtId="164" fontId="19" fillId="35" borderId="0" xfId="0" applyNumberFormat="1" applyFont="1" applyFill="1" applyAlignment="1">
      <alignment horizontal="right"/>
    </xf>
    <xf numFmtId="164" fontId="26" fillId="37" borderId="0" xfId="0" applyNumberFormat="1" applyFont="1" applyFill="1" applyAlignment="1">
      <alignment horizontal="right" vertical="center" wrapText="1"/>
    </xf>
    <xf numFmtId="164" fontId="31" fillId="0" borderId="0" xfId="0" applyNumberFormat="1" applyFont="1"/>
    <xf numFmtId="164" fontId="27" fillId="36" borderId="0" xfId="0" applyNumberFormat="1" applyFont="1" applyFill="1" applyAlignment="1">
      <alignment horizontal="left" wrapText="1" indent="1"/>
    </xf>
    <xf numFmtId="164" fontId="19" fillId="0" borderId="0" xfId="0" applyNumberFormat="1" applyFont="1" applyAlignment="1">
      <alignment horizontal="left" indent="1"/>
    </xf>
    <xf numFmtId="0" fontId="25" fillId="0" borderId="0" xfId="0" applyFont="1" applyAlignment="1">
      <alignment horizontal="left"/>
    </xf>
    <xf numFmtId="0" fontId="25" fillId="0" borderId="0" xfId="0" applyFont="1" applyAlignment="1">
      <alignment horizontal="right"/>
    </xf>
    <xf numFmtId="4" fontId="27" fillId="36" borderId="0" xfId="0" applyNumberFormat="1" applyFont="1" applyFill="1" applyAlignment="1">
      <alignment horizontal="right" wrapText="1" indent="1"/>
    </xf>
    <xf numFmtId="164" fontId="27" fillId="36" borderId="0" xfId="0" applyNumberFormat="1" applyFont="1" applyFill="1" applyAlignment="1">
      <alignment horizontal="right" wrapText="1" indent="1"/>
    </xf>
    <xf numFmtId="0" fontId="21" fillId="34" borderId="0" xfId="0" applyFont="1" applyFill="1" applyAlignment="1">
      <alignment horizontal="left" wrapText="1" indent="3"/>
    </xf>
    <xf numFmtId="0" fontId="24" fillId="34" borderId="0" xfId="0" applyFont="1" applyFill="1" applyAlignment="1">
      <alignment horizontal="left" wrapText="1" indent="3"/>
    </xf>
    <xf numFmtId="164" fontId="27" fillId="36" borderId="0" xfId="0" applyNumberFormat="1" applyFont="1" applyFill="1" applyAlignment="1">
      <alignment wrapText="1"/>
    </xf>
    <xf numFmtId="0" fontId="21" fillId="34" borderId="0" xfId="0" applyFont="1" applyFill="1" applyAlignment="1">
      <alignment horizontal="left" wrapText="1" indent="2"/>
    </xf>
    <xf numFmtId="0" fontId="24" fillId="34" borderId="0" xfId="0" applyFont="1" applyFill="1" applyAlignment="1">
      <alignment horizontal="left" wrapText="1" indent="2"/>
    </xf>
    <xf numFmtId="0" fontId="22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right" vertical="center" wrapText="1"/>
    </xf>
    <xf numFmtId="0" fontId="21" fillId="0" borderId="11" xfId="0" applyFont="1" applyBorder="1" applyAlignment="1">
      <alignment horizontal="center" vertical="center" wrapText="1"/>
    </xf>
    <xf numFmtId="0" fontId="36" fillId="35" borderId="0" xfId="0" applyFont="1" applyFill="1" applyAlignment="1">
      <alignment wrapText="1"/>
    </xf>
    <xf numFmtId="0" fontId="21" fillId="34" borderId="11" xfId="0" applyFont="1" applyFill="1" applyBorder="1" applyAlignment="1">
      <alignment horizontal="left" wrapText="1" indent="2"/>
    </xf>
    <xf numFmtId="4" fontId="21" fillId="34" borderId="11" xfId="0" applyNumberFormat="1" applyFont="1" applyFill="1" applyBorder="1" applyAlignment="1">
      <alignment horizontal="right" wrapText="1" indent="1"/>
    </xf>
    <xf numFmtId="4" fontId="21" fillId="34" borderId="0" xfId="0" applyNumberFormat="1" applyFont="1" applyFill="1" applyAlignment="1">
      <alignment wrapText="1"/>
    </xf>
    <xf numFmtId="4" fontId="21" fillId="34" borderId="11" xfId="0" applyNumberFormat="1" applyFont="1" applyFill="1" applyBorder="1" applyAlignment="1">
      <alignment wrapText="1"/>
    </xf>
    <xf numFmtId="164" fontId="25" fillId="0" borderId="0" xfId="0" applyNumberFormat="1" applyFont="1" applyAlignment="1">
      <alignment horizontal="left"/>
    </xf>
    <xf numFmtId="164" fontId="22" fillId="0" borderId="11" xfId="0" applyNumberFormat="1" applyFont="1" applyBorder="1" applyAlignment="1">
      <alignment horizontal="center" vertical="center" wrapText="1"/>
    </xf>
    <xf numFmtId="0" fontId="39" fillId="0" borderId="0" xfId="0" applyFont="1"/>
    <xf numFmtId="4" fontId="19" fillId="0" borderId="0" xfId="0" applyNumberFormat="1" applyFont="1" applyAlignment="1">
      <alignment horizontal="left" indent="1"/>
    </xf>
    <xf numFmtId="4" fontId="30" fillId="37" borderId="0" xfId="0" applyNumberFormat="1" applyFont="1" applyFill="1" applyAlignment="1">
      <alignment horizontal="right" vertical="center" wrapText="1"/>
    </xf>
    <xf numFmtId="164" fontId="30" fillId="37" borderId="0" xfId="0" applyNumberFormat="1" applyFont="1" applyFill="1" applyAlignment="1">
      <alignment horizontal="right" vertical="center" wrapText="1"/>
    </xf>
    <xf numFmtId="0" fontId="26" fillId="35" borderId="10" xfId="0" applyFont="1" applyFill="1" applyBorder="1" applyAlignment="1">
      <alignment horizontal="left" vertical="center" wrapText="1" indent="1"/>
    </xf>
    <xf numFmtId="4" fontId="26" fillId="35" borderId="10" xfId="0" applyNumberFormat="1" applyFont="1" applyFill="1" applyBorder="1" applyAlignment="1">
      <alignment horizontal="right" vertical="center" wrapText="1"/>
    </xf>
    <xf numFmtId="164" fontId="26" fillId="35" borderId="10" xfId="0" applyNumberFormat="1" applyFont="1" applyFill="1" applyBorder="1" applyAlignment="1">
      <alignment horizontal="right" vertical="center" wrapText="1"/>
    </xf>
    <xf numFmtId="0" fontId="19" fillId="37" borderId="0" xfId="0" applyFont="1" applyFill="1" applyAlignment="1">
      <alignment horizontal="right"/>
    </xf>
    <xf numFmtId="164" fontId="19" fillId="37" borderId="0" xfId="0" applyNumberFormat="1" applyFont="1" applyFill="1" applyAlignment="1">
      <alignment horizontal="right"/>
    </xf>
    <xf numFmtId="0" fontId="26" fillId="37" borderId="13" xfId="0" applyFont="1" applyFill="1" applyBorder="1" applyAlignment="1">
      <alignment horizontal="left" vertical="center" wrapText="1" indent="1"/>
    </xf>
    <xf numFmtId="4" fontId="38" fillId="37" borderId="13" xfId="0" applyNumberFormat="1" applyFont="1" applyFill="1" applyBorder="1" applyAlignment="1">
      <alignment horizontal="right" vertical="center" wrapText="1"/>
    </xf>
    <xf numFmtId="4" fontId="30" fillId="37" borderId="13" xfId="0" applyNumberFormat="1" applyFont="1" applyFill="1" applyBorder="1" applyAlignment="1">
      <alignment horizontal="right" vertical="center" wrapText="1"/>
    </xf>
    <xf numFmtId="164" fontId="30" fillId="37" borderId="13" xfId="0" applyNumberFormat="1" applyFont="1" applyFill="1" applyBorder="1" applyAlignment="1">
      <alignment horizontal="right" vertical="center" wrapText="1"/>
    </xf>
    <xf numFmtId="0" fontId="26" fillId="37" borderId="11" xfId="0" applyFont="1" applyFill="1" applyBorder="1" applyAlignment="1">
      <alignment horizontal="left" vertical="center" wrapText="1" indent="1"/>
    </xf>
    <xf numFmtId="4" fontId="25" fillId="37" borderId="11" xfId="0" applyNumberFormat="1" applyFont="1" applyFill="1" applyBorder="1"/>
    <xf numFmtId="164" fontId="25" fillId="37" borderId="11" xfId="0" applyNumberFormat="1" applyFont="1" applyFill="1" applyBorder="1"/>
    <xf numFmtId="0" fontId="22" fillId="35" borderId="12" xfId="0" applyFont="1" applyFill="1" applyBorder="1" applyAlignment="1">
      <alignment horizontal="center" vertical="center" wrapText="1"/>
    </xf>
    <xf numFmtId="164" fontId="22" fillId="35" borderId="12" xfId="0" applyNumberFormat="1" applyFont="1" applyFill="1" applyBorder="1" applyAlignment="1">
      <alignment horizontal="center" vertical="center" wrapText="1"/>
    </xf>
    <xf numFmtId="4" fontId="25" fillId="0" borderId="0" xfId="0" applyNumberFormat="1" applyFont="1" applyAlignment="1">
      <alignment horizontal="left" indent="1"/>
    </xf>
    <xf numFmtId="4" fontId="27" fillId="36" borderId="0" xfId="0" applyNumberFormat="1" applyFont="1" applyFill="1" applyAlignment="1">
      <alignment horizontal="left" wrapText="1" indent="1"/>
    </xf>
    <xf numFmtId="164" fontId="25" fillId="0" borderId="0" xfId="0" applyNumberFormat="1" applyFont="1"/>
    <xf numFmtId="164" fontId="19" fillId="0" borderId="0" xfId="0" applyNumberFormat="1" applyFont="1"/>
    <xf numFmtId="0" fontId="26" fillId="35" borderId="11" xfId="0" applyFont="1" applyFill="1" applyBorder="1" applyAlignment="1">
      <alignment horizontal="left" wrapText="1" indent="2"/>
    </xf>
    <xf numFmtId="0" fontId="21" fillId="38" borderId="0" xfId="0" applyFont="1" applyFill="1" applyAlignment="1">
      <alignment horizontal="left" wrapText="1" indent="3"/>
    </xf>
    <xf numFmtId="0" fontId="43" fillId="0" borderId="0" xfId="0" applyFont="1"/>
    <xf numFmtId="0" fontId="19" fillId="35" borderId="0" xfId="0" applyFont="1" applyFill="1" applyAlignment="1">
      <alignment horizontal="left" indent="1"/>
    </xf>
    <xf numFmtId="164" fontId="21" fillId="34" borderId="11" xfId="0" applyNumberFormat="1" applyFont="1" applyFill="1" applyBorder="1" applyAlignment="1">
      <alignment horizontal="right" wrapText="1" indent="1"/>
    </xf>
    <xf numFmtId="164" fontId="44" fillId="36" borderId="0" xfId="0" applyNumberFormat="1" applyFont="1" applyFill="1" applyAlignment="1">
      <alignment horizontal="right" wrapText="1" indent="1"/>
    </xf>
    <xf numFmtId="164" fontId="19" fillId="36" borderId="0" xfId="0" applyNumberFormat="1" applyFont="1" applyFill="1" applyAlignment="1">
      <alignment horizontal="left" indent="1"/>
    </xf>
    <xf numFmtId="4" fontId="37" fillId="0" borderId="0" xfId="0" applyNumberFormat="1" applyFont="1" applyAlignment="1">
      <alignment horizontal="right" vertical="center" wrapText="1"/>
    </xf>
    <xf numFmtId="164" fontId="21" fillId="34" borderId="11" xfId="0" applyNumberFormat="1" applyFont="1" applyFill="1" applyBorder="1" applyAlignment="1">
      <alignment horizontal="right" wrapText="1"/>
    </xf>
    <xf numFmtId="0" fontId="33" fillId="35" borderId="0" xfId="0" applyFont="1" applyFill="1" applyAlignment="1">
      <alignment horizontal="center"/>
    </xf>
    <xf numFmtId="0" fontId="21" fillId="0" borderId="0" xfId="0" applyFont="1" applyAlignment="1">
      <alignment horizontal="left" wrapText="1" indent="3"/>
    </xf>
    <xf numFmtId="0" fontId="26" fillId="38" borderId="0" xfId="0" applyFont="1" applyFill="1" applyAlignment="1">
      <alignment horizontal="left" wrapText="1" indent="3"/>
    </xf>
    <xf numFmtId="0" fontId="31" fillId="39" borderId="0" xfId="0" applyFont="1" applyFill="1"/>
    <xf numFmtId="0" fontId="19" fillId="39" borderId="0" xfId="0" applyFont="1" applyFill="1" applyAlignment="1">
      <alignment horizontal="left" indent="1"/>
    </xf>
    <xf numFmtId="0" fontId="47" fillId="0" borderId="0" xfId="0" applyFont="1"/>
    <xf numFmtId="4" fontId="26" fillId="35" borderId="0" xfId="0" applyNumberFormat="1" applyFont="1" applyFill="1" applyAlignment="1">
      <alignment horizontal="right" vertical="center" wrapText="1"/>
    </xf>
    <xf numFmtId="4" fontId="30" fillId="35" borderId="0" xfId="0" applyNumberFormat="1" applyFont="1" applyFill="1" applyAlignment="1">
      <alignment vertical="center" wrapText="1"/>
    </xf>
    <xf numFmtId="4" fontId="19" fillId="0" borderId="0" xfId="0" applyNumberFormat="1" applyFont="1"/>
    <xf numFmtId="4" fontId="27" fillId="36" borderId="0" xfId="0" applyNumberFormat="1" applyFont="1" applyFill="1" applyAlignment="1">
      <alignment horizontal="right" wrapText="1"/>
    </xf>
    <xf numFmtId="4" fontId="21" fillId="34" borderId="0" xfId="0" applyNumberFormat="1" applyFont="1" applyFill="1" applyAlignment="1">
      <alignment horizontal="right" wrapText="1"/>
    </xf>
    <xf numFmtId="4" fontId="24" fillId="34" borderId="0" xfId="0" applyNumberFormat="1" applyFont="1" applyFill="1" applyAlignment="1">
      <alignment horizontal="right" wrapText="1"/>
    </xf>
    <xf numFmtId="4" fontId="21" fillId="35" borderId="0" xfId="0" applyNumberFormat="1" applyFont="1" applyFill="1" applyAlignment="1">
      <alignment horizontal="right" wrapText="1"/>
    </xf>
    <xf numFmtId="4" fontId="21" fillId="34" borderId="11" xfId="0" applyNumberFormat="1" applyFont="1" applyFill="1" applyBorder="1" applyAlignment="1">
      <alignment horizontal="right" wrapText="1"/>
    </xf>
    <xf numFmtId="4" fontId="19" fillId="0" borderId="0" xfId="0" applyNumberFormat="1" applyFont="1" applyAlignment="1">
      <alignment horizontal="right"/>
    </xf>
    <xf numFmtId="164" fontId="27" fillId="36" borderId="0" xfId="0" applyNumberFormat="1" applyFont="1" applyFill="1" applyAlignment="1">
      <alignment horizontal="right" wrapText="1"/>
    </xf>
    <xf numFmtId="164" fontId="21" fillId="34" borderId="0" xfId="0" applyNumberFormat="1" applyFont="1" applyFill="1" applyAlignment="1">
      <alignment horizontal="right" wrapText="1"/>
    </xf>
    <xf numFmtId="164" fontId="24" fillId="34" borderId="0" xfId="0" applyNumberFormat="1" applyFont="1" applyFill="1" applyAlignment="1">
      <alignment horizontal="right" wrapText="1"/>
    </xf>
    <xf numFmtId="164" fontId="19" fillId="0" borderId="0" xfId="0" applyNumberFormat="1" applyFont="1" applyAlignment="1">
      <alignment horizontal="right"/>
    </xf>
    <xf numFmtId="164" fontId="25" fillId="0" borderId="0" xfId="0" applyNumberFormat="1" applyFont="1" applyAlignment="1">
      <alignment horizontal="right"/>
    </xf>
    <xf numFmtId="4" fontId="21" fillId="38" borderId="0" xfId="0" applyNumberFormat="1" applyFont="1" applyFill="1" applyAlignment="1">
      <alignment horizontal="right" wrapText="1"/>
    </xf>
    <xf numFmtId="4" fontId="26" fillId="35" borderId="11" xfId="0" applyNumberFormat="1" applyFont="1" applyFill="1" applyBorder="1" applyAlignment="1">
      <alignment horizontal="right" wrapText="1"/>
    </xf>
    <xf numFmtId="164" fontId="21" fillId="38" borderId="0" xfId="0" applyNumberFormat="1" applyFont="1" applyFill="1" applyAlignment="1">
      <alignment horizontal="right" wrapText="1"/>
    </xf>
    <xf numFmtId="164" fontId="26" fillId="35" borderId="11" xfId="0" applyNumberFormat="1" applyFont="1" applyFill="1" applyBorder="1" applyAlignment="1">
      <alignment horizontal="right" wrapText="1"/>
    </xf>
    <xf numFmtId="4" fontId="19" fillId="36" borderId="0" xfId="0" applyNumberFormat="1" applyFont="1" applyFill="1"/>
    <xf numFmtId="0" fontId="45" fillId="0" borderId="0" xfId="0" applyFont="1" applyAlignment="1">
      <alignment horizontal="left" indent="1"/>
    </xf>
    <xf numFmtId="0" fontId="20" fillId="35" borderId="0" xfId="0" applyFont="1" applyFill="1" applyAlignment="1">
      <alignment horizontal="left" vertical="center" wrapText="1"/>
    </xf>
    <xf numFmtId="0" fontId="49" fillId="35" borderId="0" xfId="0" applyFont="1" applyFill="1"/>
    <xf numFmtId="0" fontId="50" fillId="35" borderId="0" xfId="0" applyFont="1" applyFill="1" applyAlignment="1">
      <alignment horizontal="center"/>
    </xf>
    <xf numFmtId="164" fontId="50" fillId="35" borderId="0" xfId="0" applyNumberFormat="1" applyFont="1" applyFill="1" applyAlignment="1">
      <alignment horizontal="center"/>
    </xf>
    <xf numFmtId="0" fontId="50" fillId="0" borderId="0" xfId="0" applyFont="1"/>
    <xf numFmtId="0" fontId="48" fillId="35" borderId="0" xfId="0" applyFont="1" applyFill="1" applyAlignment="1">
      <alignment wrapText="1"/>
    </xf>
    <xf numFmtId="0" fontId="45" fillId="0" borderId="0" xfId="0" applyFont="1" applyAlignment="1">
      <alignment horizontal="right" indent="1"/>
    </xf>
    <xf numFmtId="2" fontId="19" fillId="0" borderId="0" xfId="0" applyNumberFormat="1" applyFont="1" applyAlignment="1">
      <alignment horizontal="right" indent="1"/>
    </xf>
    <xf numFmtId="0" fontId="25" fillId="34" borderId="16" xfId="0" applyFont="1" applyFill="1" applyBorder="1" applyAlignment="1">
      <alignment horizontal="left" wrapText="1" indent="1"/>
    </xf>
    <xf numFmtId="0" fontId="19" fillId="34" borderId="16" xfId="0" applyFont="1" applyFill="1" applyBorder="1" applyAlignment="1">
      <alignment horizontal="left" wrapText="1" indent="3"/>
    </xf>
    <xf numFmtId="0" fontId="19" fillId="34" borderId="18" xfId="0" applyFont="1" applyFill="1" applyBorder="1" applyAlignment="1">
      <alignment horizontal="left" wrapText="1" indent="3"/>
    </xf>
    <xf numFmtId="0" fontId="25" fillId="42" borderId="14" xfId="0" applyFont="1" applyFill="1" applyBorder="1" applyAlignment="1">
      <alignment horizontal="left" wrapText="1" indent="1"/>
    </xf>
    <xf numFmtId="4" fontId="25" fillId="41" borderId="20" xfId="0" applyNumberFormat="1" applyFont="1" applyFill="1" applyBorder="1" applyAlignment="1">
      <alignment horizontal="right" wrapText="1"/>
    </xf>
    <xf numFmtId="4" fontId="25" fillId="41" borderId="21" xfId="0" applyNumberFormat="1" applyFont="1" applyFill="1" applyBorder="1" applyAlignment="1">
      <alignment horizontal="right" wrapText="1"/>
    </xf>
    <xf numFmtId="0" fontId="21" fillId="42" borderId="14" xfId="0" applyFont="1" applyFill="1" applyBorder="1" applyAlignment="1">
      <alignment horizontal="left" wrapText="1"/>
    </xf>
    <xf numFmtId="0" fontId="21" fillId="42" borderId="16" xfId="0" applyFont="1" applyFill="1" applyBorder="1" applyAlignment="1">
      <alignment horizontal="left" wrapText="1"/>
    </xf>
    <xf numFmtId="0" fontId="21" fillId="42" borderId="18" xfId="0" applyFont="1" applyFill="1" applyBorder="1" applyAlignment="1">
      <alignment horizontal="left" wrapText="1"/>
    </xf>
    <xf numFmtId="0" fontId="21" fillId="33" borderId="23" xfId="0" applyFont="1" applyFill="1" applyBorder="1" applyAlignment="1">
      <alignment horizontal="left" wrapText="1" indent="1"/>
    </xf>
    <xf numFmtId="0" fontId="51" fillId="40" borderId="16" xfId="0" applyFont="1" applyFill="1" applyBorder="1" applyAlignment="1">
      <alignment horizontal="left" wrapText="1" indent="3"/>
    </xf>
    <xf numFmtId="0" fontId="24" fillId="34" borderId="16" xfId="0" applyFont="1" applyFill="1" applyBorder="1" applyAlignment="1">
      <alignment horizontal="left" wrapText="1" indent="1"/>
    </xf>
    <xf numFmtId="0" fontId="24" fillId="34" borderId="18" xfId="0" applyFont="1" applyFill="1" applyBorder="1" applyAlignment="1">
      <alignment horizontal="left" wrapText="1" indent="1"/>
    </xf>
    <xf numFmtId="0" fontId="21" fillId="44" borderId="23" xfId="0" applyFont="1" applyFill="1" applyBorder="1" applyAlignment="1">
      <alignment horizontal="left" wrapText="1" indent="1"/>
    </xf>
    <xf numFmtId="0" fontId="21" fillId="43" borderId="23" xfId="0" applyFont="1" applyFill="1" applyBorder="1" applyAlignment="1">
      <alignment horizontal="left" wrapText="1" indent="1"/>
    </xf>
    <xf numFmtId="0" fontId="52" fillId="34" borderId="16" xfId="0" applyFont="1" applyFill="1" applyBorder="1" applyAlignment="1">
      <alignment horizontal="left" wrapText="1" indent="1"/>
    </xf>
    <xf numFmtId="0" fontId="51" fillId="40" borderId="14" xfId="0" applyFont="1" applyFill="1" applyBorder="1" applyAlignment="1">
      <alignment horizontal="left" wrapText="1" indent="3"/>
    </xf>
    <xf numFmtId="0" fontId="53" fillId="42" borderId="14" xfId="0" applyFont="1" applyFill="1" applyBorder="1" applyAlignment="1">
      <alignment horizontal="left" wrapText="1"/>
    </xf>
    <xf numFmtId="2" fontId="25" fillId="41" borderId="21" xfId="0" applyNumberFormat="1" applyFont="1" applyFill="1" applyBorder="1" applyAlignment="1">
      <alignment horizontal="right" wrapText="1"/>
    </xf>
    <xf numFmtId="2" fontId="25" fillId="41" borderId="22" xfId="0" applyNumberFormat="1" applyFont="1" applyFill="1" applyBorder="1" applyAlignment="1">
      <alignment horizontal="right" wrapText="1"/>
    </xf>
    <xf numFmtId="2" fontId="25" fillId="42" borderId="13" xfId="0" applyNumberFormat="1" applyFont="1" applyFill="1" applyBorder="1" applyAlignment="1">
      <alignment horizontal="right" wrapText="1" indent="1"/>
    </xf>
    <xf numFmtId="2" fontId="25" fillId="34" borderId="0" xfId="0" applyNumberFormat="1" applyFont="1" applyFill="1" applyBorder="1" applyAlignment="1">
      <alignment horizontal="right" wrapText="1" indent="1"/>
    </xf>
    <xf numFmtId="2" fontId="19" fillId="34" borderId="0" xfId="0" applyNumberFormat="1" applyFont="1" applyFill="1" applyBorder="1" applyAlignment="1">
      <alignment horizontal="right" wrapText="1" indent="1"/>
    </xf>
    <xf numFmtId="2" fontId="19" fillId="34" borderId="10" xfId="0" applyNumberFormat="1" applyFont="1" applyFill="1" applyBorder="1" applyAlignment="1">
      <alignment horizontal="right" wrapText="1" indent="1"/>
    </xf>
    <xf numFmtId="2" fontId="25" fillId="42" borderId="13" xfId="0" applyNumberFormat="1" applyFont="1" applyFill="1" applyBorder="1" applyAlignment="1">
      <alignment horizontal="right" wrapText="1"/>
    </xf>
    <xf numFmtId="2" fontId="21" fillId="42" borderId="13" xfId="0" applyNumberFormat="1" applyFont="1" applyFill="1" applyBorder="1" applyAlignment="1">
      <alignment horizontal="right" wrapText="1"/>
    </xf>
    <xf numFmtId="2" fontId="21" fillId="42" borderId="0" xfId="0" applyNumberFormat="1" applyFont="1" applyFill="1" applyBorder="1" applyAlignment="1">
      <alignment horizontal="right" wrapText="1"/>
    </xf>
    <xf numFmtId="2" fontId="21" fillId="42" borderId="10" xfId="0" applyNumberFormat="1" applyFont="1" applyFill="1" applyBorder="1" applyAlignment="1">
      <alignment horizontal="right" wrapText="1"/>
    </xf>
    <xf numFmtId="2" fontId="21" fillId="44" borderId="11" xfId="0" applyNumberFormat="1" applyFont="1" applyFill="1" applyBorder="1" applyAlignment="1">
      <alignment horizontal="right" wrapText="1"/>
    </xf>
    <xf numFmtId="2" fontId="21" fillId="33" borderId="11" xfId="0" applyNumberFormat="1" applyFont="1" applyFill="1" applyBorder="1" applyAlignment="1">
      <alignment horizontal="right" wrapText="1"/>
    </xf>
    <xf numFmtId="2" fontId="51" fillId="40" borderId="0" xfId="0" applyNumberFormat="1" applyFont="1" applyFill="1" applyBorder="1" applyAlignment="1">
      <alignment horizontal="right" wrapText="1"/>
    </xf>
    <xf numFmtId="2" fontId="24" fillId="34" borderId="0" xfId="0" applyNumberFormat="1" applyFont="1" applyFill="1" applyBorder="1" applyAlignment="1">
      <alignment horizontal="right" wrapText="1"/>
    </xf>
    <xf numFmtId="2" fontId="24" fillId="34" borderId="10" xfId="0" applyNumberFormat="1" applyFont="1" applyFill="1" applyBorder="1" applyAlignment="1">
      <alignment horizontal="right" wrapText="1"/>
    </xf>
    <xf numFmtId="2" fontId="24" fillId="44" borderId="11" xfId="0" applyNumberFormat="1" applyFont="1" applyFill="1" applyBorder="1" applyAlignment="1">
      <alignment horizontal="right" wrapText="1"/>
    </xf>
    <xf numFmtId="2" fontId="21" fillId="43" borderId="11" xfId="0" applyNumberFormat="1" applyFont="1" applyFill="1" applyBorder="1" applyAlignment="1">
      <alignment horizontal="right" wrapText="1"/>
    </xf>
    <xf numFmtId="2" fontId="24" fillId="33" borderId="11" xfId="0" applyNumberFormat="1" applyFont="1" applyFill="1" applyBorder="1" applyAlignment="1">
      <alignment horizontal="right" wrapText="1"/>
    </xf>
    <xf numFmtId="2" fontId="51" fillId="40" borderId="13" xfId="0" applyNumberFormat="1" applyFont="1" applyFill="1" applyBorder="1" applyAlignment="1">
      <alignment horizontal="right" wrapText="1"/>
    </xf>
    <xf numFmtId="0" fontId="21" fillId="35" borderId="23" xfId="0" applyFont="1" applyFill="1" applyBorder="1" applyAlignment="1">
      <alignment horizontal="center" vertical="center" wrapText="1"/>
    </xf>
    <xf numFmtId="0" fontId="22" fillId="35" borderId="23" xfId="0" applyFont="1" applyFill="1" applyBorder="1" applyAlignment="1">
      <alignment horizontal="center" vertical="center" wrapText="1"/>
    </xf>
    <xf numFmtId="0" fontId="22" fillId="35" borderId="18" xfId="0" applyFont="1" applyFill="1" applyBorder="1" applyAlignment="1">
      <alignment horizontal="center" vertical="center" wrapText="1"/>
    </xf>
    <xf numFmtId="164" fontId="22" fillId="35" borderId="24" xfId="0" applyNumberFormat="1" applyFont="1" applyFill="1" applyBorder="1" applyAlignment="1">
      <alignment horizontal="center" vertical="center" wrapText="1"/>
    </xf>
    <xf numFmtId="0" fontId="33" fillId="35" borderId="0" xfId="0" applyFont="1" applyFill="1" applyBorder="1" applyAlignment="1">
      <alignment horizontal="center"/>
    </xf>
    <xf numFmtId="0" fontId="40" fillId="35" borderId="0" xfId="0" applyFont="1" applyFill="1" applyAlignment="1">
      <alignment horizontal="right" vertical="center"/>
    </xf>
    <xf numFmtId="164" fontId="21" fillId="35" borderId="24" xfId="0" applyNumberFormat="1" applyFont="1" applyFill="1" applyBorder="1" applyAlignment="1">
      <alignment horizontal="center" vertical="center" wrapText="1"/>
    </xf>
    <xf numFmtId="0" fontId="0" fillId="35" borderId="16" xfId="0" applyFill="1" applyBorder="1"/>
    <xf numFmtId="164" fontId="0" fillId="35" borderId="19" xfId="0" applyNumberFormat="1" applyFill="1" applyBorder="1"/>
    <xf numFmtId="0" fontId="0" fillId="35" borderId="0" xfId="0" applyFill="1" applyBorder="1"/>
    <xf numFmtId="0" fontId="33" fillId="35" borderId="16" xfId="0" applyFont="1" applyFill="1" applyBorder="1" applyAlignment="1">
      <alignment horizontal="center"/>
    </xf>
    <xf numFmtId="0" fontId="0" fillId="35" borderId="0" xfId="0" applyFont="1" applyFill="1"/>
    <xf numFmtId="0" fontId="0" fillId="35" borderId="10" xfId="0" applyFill="1" applyBorder="1"/>
    <xf numFmtId="0" fontId="0" fillId="35" borderId="18" xfId="0" applyFill="1" applyBorder="1"/>
    <xf numFmtId="164" fontId="0" fillId="35" borderId="17" xfId="0" applyNumberFormat="1" applyFill="1" applyBorder="1"/>
    <xf numFmtId="164" fontId="33" fillId="35" borderId="17" xfId="0" applyNumberFormat="1" applyFont="1" applyFill="1" applyBorder="1" applyAlignment="1">
      <alignment horizontal="center"/>
    </xf>
    <xf numFmtId="0" fontId="0" fillId="0" borderId="0" xfId="0"/>
    <xf numFmtId="4" fontId="24" fillId="34" borderId="0" xfId="0" applyNumberFormat="1" applyFont="1" applyFill="1" applyAlignment="1">
      <alignment horizontal="right" wrapText="1" indent="1"/>
    </xf>
    <xf numFmtId="164" fontId="24" fillId="34" borderId="0" xfId="0" applyNumberFormat="1" applyFont="1" applyFill="1" applyAlignment="1">
      <alignment horizontal="left" wrapText="1" indent="1"/>
    </xf>
    <xf numFmtId="0" fontId="21" fillId="35" borderId="11" xfId="0" applyFont="1" applyFill="1" applyBorder="1" applyAlignment="1">
      <alignment horizontal="center" vertical="center" wrapText="1"/>
    </xf>
    <xf numFmtId="0" fontId="0" fillId="35" borderId="0" xfId="0" applyFill="1"/>
    <xf numFmtId="164" fontId="0" fillId="35" borderId="0" xfId="0" applyNumberFormat="1" applyFill="1"/>
    <xf numFmtId="4" fontId="24" fillId="34" borderId="0" xfId="0" applyNumberFormat="1" applyFont="1" applyFill="1" applyAlignment="1">
      <alignment horizontal="left" wrapText="1" indent="1"/>
    </xf>
    <xf numFmtId="0" fontId="22" fillId="35" borderId="11" xfId="0" applyFont="1" applyFill="1" applyBorder="1" applyAlignment="1">
      <alignment horizontal="center" vertical="center" wrapText="1"/>
    </xf>
    <xf numFmtId="0" fontId="24" fillId="34" borderId="0" xfId="0" applyFont="1" applyFill="1" applyAlignment="1">
      <alignment horizontal="left" wrapText="1" indent="5"/>
    </xf>
    <xf numFmtId="0" fontId="41" fillId="35" borderId="0" xfId="0" applyFont="1" applyFill="1" applyAlignment="1">
      <alignment horizontal="right" vertical="center"/>
    </xf>
    <xf numFmtId="0" fontId="37" fillId="35" borderId="0" xfId="0" applyFont="1" applyFill="1" applyAlignment="1">
      <alignment horizontal="justify" wrapText="1"/>
    </xf>
    <xf numFmtId="0" fontId="20" fillId="0" borderId="0" xfId="0" applyFont="1" applyAlignment="1">
      <alignment horizontal="justify" vertical="center" wrapText="1"/>
    </xf>
    <xf numFmtId="0" fontId="33" fillId="35" borderId="0" xfId="0" applyFont="1" applyFill="1" applyAlignment="1">
      <alignment horizontal="center"/>
    </xf>
    <xf numFmtId="0" fontId="46" fillId="35" borderId="0" xfId="0" applyFont="1" applyFill="1" applyAlignment="1">
      <alignment horizontal="center"/>
    </xf>
    <xf numFmtId="0" fontId="18" fillId="35" borderId="0" xfId="0" applyFont="1" applyFill="1" applyAlignment="1">
      <alignment horizontal="center"/>
    </xf>
    <xf numFmtId="0" fontId="20" fillId="35" borderId="0" xfId="0" applyFont="1" applyFill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justify" wrapText="1"/>
    </xf>
    <xf numFmtId="0" fontId="48" fillId="0" borderId="0" xfId="0" applyFont="1" applyAlignment="1">
      <alignment horizontal="left"/>
    </xf>
    <xf numFmtId="0" fontId="33" fillId="35" borderId="14" xfId="0" applyFont="1" applyFill="1" applyBorder="1" applyAlignment="1">
      <alignment horizontal="center"/>
    </xf>
    <xf numFmtId="0" fontId="33" fillId="35" borderId="13" xfId="0" applyFont="1" applyFill="1" applyBorder="1" applyAlignment="1">
      <alignment horizontal="center"/>
    </xf>
    <xf numFmtId="0" fontId="33" fillId="35" borderId="15" xfId="0" applyFont="1" applyFill="1" applyBorder="1" applyAlignment="1">
      <alignment horizontal="center"/>
    </xf>
    <xf numFmtId="0" fontId="18" fillId="35" borderId="16" xfId="0" applyFont="1" applyFill="1" applyBorder="1" applyAlignment="1">
      <alignment horizontal="center"/>
    </xf>
    <xf numFmtId="0" fontId="18" fillId="35" borderId="0" xfId="0" applyFont="1" applyFill="1" applyBorder="1" applyAlignment="1">
      <alignment horizontal="center"/>
    </xf>
    <xf numFmtId="0" fontId="18" fillId="35" borderId="17" xfId="0" applyFont="1" applyFill="1" applyBorder="1" applyAlignment="1">
      <alignment horizontal="center"/>
    </xf>
    <xf numFmtId="0" fontId="20" fillId="35" borderId="16" xfId="0" applyFont="1" applyFill="1" applyBorder="1" applyAlignment="1">
      <alignment horizontal="left"/>
    </xf>
    <xf numFmtId="0" fontId="20" fillId="35" borderId="0" xfId="0" applyFont="1" applyFill="1" applyBorder="1" applyAlignment="1">
      <alignment horizontal="left"/>
    </xf>
    <xf numFmtId="0" fontId="20" fillId="35" borderId="17" xfId="0" applyFont="1" applyFill="1" applyBorder="1" applyAlignment="1">
      <alignment horizontal="left"/>
    </xf>
    <xf numFmtId="0" fontId="42" fillId="35" borderId="0" xfId="0" applyFont="1" applyFill="1" applyAlignment="1">
      <alignment horizontal="left"/>
    </xf>
    <xf numFmtId="0" fontId="20" fillId="35" borderId="0" xfId="0" applyFont="1" applyFill="1" applyAlignment="1">
      <alignment horizontal="left"/>
    </xf>
  </cellXfs>
  <cellStyles count="45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Normalno 2" xfId="43" xr:uid="{00000000-0005-0000-0000-000024000000}"/>
    <cellStyle name="Normalno 3" xfId="42" xr:uid="{00000000-0005-0000-0000-000025000000}"/>
    <cellStyle name="Obično_B. Rn.financ." xfId="44" xr:uid="{00000000-0005-0000-0000-000026000000}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124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2D6CB9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tabSelected="1" zoomScale="90" zoomScaleNormal="90" workbookViewId="0">
      <selection activeCell="A4" sqref="A4"/>
    </sheetView>
  </sheetViews>
  <sheetFormatPr defaultColWidth="8.88671875" defaultRowHeight="15.6" x14ac:dyDescent="0.3"/>
  <cols>
    <col min="1" max="1" width="70.5546875" style="15" customWidth="1"/>
    <col min="2" max="5" width="18.33203125" style="15" customWidth="1"/>
    <col min="6" max="6" width="8.6640625" style="42" bestFit="1" customWidth="1"/>
    <col min="7" max="7" width="9" style="42" customWidth="1"/>
    <col min="8" max="8" width="8.88671875" style="15"/>
    <col min="9" max="9" width="15.44140625" style="15" bestFit="1" customWidth="1"/>
    <col min="10" max="16384" width="8.88671875" style="15"/>
  </cols>
  <sheetData>
    <row r="1" spans="1:13" ht="74.25" customHeight="1" x14ac:dyDescent="0.3">
      <c r="A1" s="193" t="s">
        <v>312</v>
      </c>
      <c r="B1" s="193"/>
      <c r="C1" s="193"/>
      <c r="D1" s="193"/>
      <c r="E1" s="193"/>
      <c r="F1" s="193"/>
      <c r="G1" s="193"/>
    </row>
    <row r="2" spans="1:13" ht="18.600000000000001" x14ac:dyDescent="0.3">
      <c r="A2" s="194" t="s">
        <v>311</v>
      </c>
      <c r="B2" s="194"/>
      <c r="C2" s="194"/>
      <c r="D2" s="194"/>
      <c r="E2" s="194"/>
      <c r="F2" s="194"/>
      <c r="G2" s="194"/>
      <c r="I2" s="98" t="s">
        <v>266</v>
      </c>
      <c r="J2" s="98"/>
      <c r="K2" s="98"/>
      <c r="L2" s="98"/>
      <c r="M2" s="98"/>
    </row>
    <row r="3" spans="1:13" ht="18.600000000000001" x14ac:dyDescent="0.3">
      <c r="A3" s="195" t="s">
        <v>283</v>
      </c>
      <c r="B3" s="195"/>
      <c r="C3" s="195"/>
      <c r="D3" s="195"/>
      <c r="E3" s="195"/>
      <c r="F3" s="195"/>
      <c r="G3" s="195"/>
      <c r="I3" s="98" t="s">
        <v>267</v>
      </c>
      <c r="J3" s="98"/>
      <c r="K3" s="98"/>
      <c r="L3" s="98"/>
      <c r="M3" s="98"/>
    </row>
    <row r="4" spans="1:13" ht="18.600000000000001" x14ac:dyDescent="0.3">
      <c r="A4" s="95"/>
      <c r="B4" s="95" t="s">
        <v>223</v>
      </c>
      <c r="C4" s="95"/>
      <c r="D4" s="95"/>
      <c r="E4" s="95"/>
      <c r="F4" s="95"/>
      <c r="G4" s="95"/>
    </row>
    <row r="5" spans="1:13" ht="9.75" customHeight="1" x14ac:dyDescent="0.4">
      <c r="A5" s="16"/>
      <c r="B5" s="16"/>
      <c r="C5" s="16"/>
      <c r="D5" s="16"/>
      <c r="E5" s="16"/>
      <c r="F5" s="35"/>
      <c r="G5" s="35"/>
    </row>
    <row r="6" spans="1:13" ht="18.600000000000001" x14ac:dyDescent="0.3">
      <c r="A6" s="194" t="s">
        <v>130</v>
      </c>
      <c r="B6" s="194"/>
      <c r="C6" s="194"/>
      <c r="D6" s="194"/>
      <c r="E6" s="194"/>
      <c r="F6" s="194"/>
      <c r="G6" s="194"/>
    </row>
    <row r="7" spans="1:13" ht="6.75" customHeight="1" x14ac:dyDescent="0.3">
      <c r="A7" s="17"/>
      <c r="B7" s="17"/>
      <c r="C7" s="17"/>
      <c r="D7" s="17"/>
      <c r="E7" s="17"/>
      <c r="F7" s="34"/>
      <c r="G7" s="34"/>
      <c r="K7" s="30"/>
    </row>
    <row r="8" spans="1:13" x14ac:dyDescent="0.3">
      <c r="A8" s="196" t="s">
        <v>131</v>
      </c>
      <c r="B8" s="196"/>
      <c r="C8" s="196"/>
      <c r="D8" s="196"/>
      <c r="E8" s="196"/>
      <c r="F8" s="196"/>
      <c r="G8" s="196"/>
    </row>
    <row r="9" spans="1:13" ht="13.95" customHeight="1" x14ac:dyDescent="0.3">
      <c r="A9" s="18"/>
      <c r="B9" s="18"/>
      <c r="C9" s="18"/>
      <c r="D9" s="18"/>
      <c r="E9" s="18"/>
      <c r="F9" s="36"/>
      <c r="G9" s="36"/>
    </row>
    <row r="10" spans="1:13" x14ac:dyDescent="0.3">
      <c r="A10" s="197" t="s">
        <v>276</v>
      </c>
      <c r="B10" s="197"/>
      <c r="C10" s="197"/>
      <c r="D10" s="197"/>
      <c r="E10" s="197"/>
      <c r="F10" s="197"/>
      <c r="G10" s="197"/>
    </row>
    <row r="11" spans="1:13" x14ac:dyDescent="0.3">
      <c r="A11" s="121"/>
      <c r="B11" s="121"/>
      <c r="C11" s="121"/>
      <c r="D11" s="121"/>
      <c r="E11" s="121"/>
      <c r="F11" s="121"/>
      <c r="G11" s="121"/>
    </row>
    <row r="12" spans="1:13" s="125" customFormat="1" x14ac:dyDescent="0.3">
      <c r="A12" s="122" t="s">
        <v>274</v>
      </c>
      <c r="B12" s="123"/>
      <c r="C12" s="123"/>
      <c r="D12" s="123"/>
      <c r="E12" s="123"/>
      <c r="F12" s="124"/>
      <c r="G12" s="124"/>
    </row>
    <row r="13" spans="1:13" s="30" customFormat="1" ht="28.95" customHeight="1" x14ac:dyDescent="0.3">
      <c r="A13" s="29" t="s">
        <v>132</v>
      </c>
      <c r="B13" s="29" t="s">
        <v>277</v>
      </c>
      <c r="C13" s="29" t="s">
        <v>278</v>
      </c>
      <c r="D13" s="29" t="s">
        <v>225</v>
      </c>
      <c r="E13" s="29" t="s">
        <v>279</v>
      </c>
      <c r="F13" s="37" t="s">
        <v>191</v>
      </c>
      <c r="G13" s="37" t="s">
        <v>192</v>
      </c>
    </row>
    <row r="14" spans="1:13" s="19" customFormat="1" ht="8.25" customHeight="1" thickBot="1" x14ac:dyDescent="0.25">
      <c r="A14" s="80">
        <v>1</v>
      </c>
      <c r="B14" s="80">
        <v>2</v>
      </c>
      <c r="C14" s="80">
        <v>3</v>
      </c>
      <c r="D14" s="80">
        <v>4</v>
      </c>
      <c r="E14" s="80">
        <v>5</v>
      </c>
      <c r="F14" s="81" t="s">
        <v>114</v>
      </c>
      <c r="G14" s="81" t="s">
        <v>115</v>
      </c>
    </row>
    <row r="15" spans="1:13" ht="18" customHeight="1" thickTop="1" x14ac:dyDescent="0.3">
      <c r="A15" s="27" t="s">
        <v>0</v>
      </c>
      <c r="B15" s="28"/>
      <c r="C15" s="28"/>
      <c r="D15" s="28"/>
      <c r="E15" s="28"/>
      <c r="F15" s="41"/>
      <c r="G15" s="41"/>
    </row>
    <row r="16" spans="1:13" ht="18" customHeight="1" x14ac:dyDescent="0.3">
      <c r="A16" s="21" t="s">
        <v>1</v>
      </c>
      <c r="B16" s="22">
        <v>1458773.37</v>
      </c>
      <c r="C16" s="22">
        <v>1584370</v>
      </c>
      <c r="D16" s="22">
        <v>1490383</v>
      </c>
      <c r="E16" s="22">
        <v>1658220.12</v>
      </c>
      <c r="F16" s="38">
        <f>IFERROR(E16/B16*100,"-")</f>
        <v>113.67222312263625</v>
      </c>
      <c r="G16" s="38">
        <f>IFERROR(E16/D16*100,"-")</f>
        <v>111.26134154777665</v>
      </c>
      <c r="I16" s="20"/>
    </row>
    <row r="17" spans="1:9" ht="18" customHeight="1" x14ac:dyDescent="0.3">
      <c r="A17" s="21" t="s">
        <v>18</v>
      </c>
      <c r="B17" s="22">
        <v>372.02</v>
      </c>
      <c r="C17" s="22">
        <v>455</v>
      </c>
      <c r="D17" s="22">
        <v>664</v>
      </c>
      <c r="E17" s="22">
        <v>188.77</v>
      </c>
      <c r="F17" s="38">
        <f t="shared" ref="F17:F19" si="0">IFERROR(E17/B17*100,"-")</f>
        <v>50.741895597010924</v>
      </c>
      <c r="G17" s="38">
        <f t="shared" ref="G17:G19" si="1">IFERROR(E17/D17*100,"-")</f>
        <v>28.429216867469879</v>
      </c>
    </row>
    <row r="18" spans="1:9" ht="18" customHeight="1" x14ac:dyDescent="0.3">
      <c r="A18" s="21" t="s">
        <v>20</v>
      </c>
      <c r="B18" s="22">
        <v>1463663.96</v>
      </c>
      <c r="C18" s="22">
        <v>1595233</v>
      </c>
      <c r="D18" s="22">
        <v>1517957</v>
      </c>
      <c r="E18" s="22">
        <v>1638768.96</v>
      </c>
      <c r="F18" s="38">
        <f t="shared" si="0"/>
        <v>111.96347008503236</v>
      </c>
      <c r="G18" s="38">
        <f t="shared" si="1"/>
        <v>107.95885258936848</v>
      </c>
    </row>
    <row r="19" spans="1:9" ht="18" customHeight="1" x14ac:dyDescent="0.3">
      <c r="A19" s="21" t="s">
        <v>77</v>
      </c>
      <c r="B19" s="22">
        <v>11790.45</v>
      </c>
      <c r="C19" s="22">
        <v>35231</v>
      </c>
      <c r="D19" s="22">
        <v>18729</v>
      </c>
      <c r="E19" s="22">
        <v>17280.09</v>
      </c>
      <c r="F19" s="38">
        <f t="shared" si="0"/>
        <v>146.56005495973434</v>
      </c>
      <c r="G19" s="38">
        <f t="shared" si="1"/>
        <v>92.263815473330141</v>
      </c>
    </row>
    <row r="20" spans="1:9" x14ac:dyDescent="0.3">
      <c r="A20" s="68" t="s">
        <v>133</v>
      </c>
      <c r="B20" s="69">
        <f>B16+B17-B18-B19</f>
        <v>-16309.019999999833</v>
      </c>
      <c r="C20" s="69">
        <f t="shared" ref="C20" si="2">C16+C17-C18-C19</f>
        <v>-45639</v>
      </c>
      <c r="D20" s="69">
        <f>D16+D17-D18-D19</f>
        <v>-45639</v>
      </c>
      <c r="E20" s="69">
        <f t="shared" ref="E20" si="3">E16+E17-E18-E19</f>
        <v>2359.8400000001675</v>
      </c>
      <c r="F20" s="70"/>
      <c r="G20" s="70"/>
      <c r="I20" s="20"/>
    </row>
    <row r="21" spans="1:9" x14ac:dyDescent="0.3">
      <c r="A21" s="27" t="s">
        <v>103</v>
      </c>
      <c r="B21" s="66"/>
      <c r="C21" s="66"/>
      <c r="D21" s="66"/>
      <c r="E21" s="66"/>
      <c r="F21" s="67"/>
      <c r="G21" s="67"/>
    </row>
    <row r="22" spans="1:9" x14ac:dyDescent="0.3">
      <c r="A22" s="21" t="s">
        <v>104</v>
      </c>
      <c r="B22" s="22">
        <f>'Rač fin-Tablica 4.'!B7</f>
        <v>0</v>
      </c>
      <c r="C22" s="22">
        <f>'Rač fin-Tablica 4.'!C7</f>
        <v>0</v>
      </c>
      <c r="D22" s="22">
        <f>'Rač fin-Tablica 4.'!D7</f>
        <v>0</v>
      </c>
      <c r="E22" s="22">
        <f>'Rač fin-Tablica 4.'!E7</f>
        <v>0</v>
      </c>
      <c r="F22" s="38" t="str">
        <f t="shared" ref="F22:F23" si="4">IFERROR(E22/B22*100,"-")</f>
        <v>-</v>
      </c>
      <c r="G22" s="38" t="str">
        <f t="shared" ref="G22:G23" si="5">IFERROR(E22/D22*100,"-")</f>
        <v>-</v>
      </c>
    </row>
    <row r="23" spans="1:9" x14ac:dyDescent="0.3">
      <c r="A23" s="21" t="s">
        <v>108</v>
      </c>
      <c r="B23" s="22">
        <f>'Rač fin-Tablica 4.'!B16</f>
        <v>0</v>
      </c>
      <c r="C23" s="22">
        <f>'Rač fin-Tablica 4.'!C16</f>
        <v>0</v>
      </c>
      <c r="D23" s="22">
        <f>'Rač fin-Tablica 4.'!D16</f>
        <v>0</v>
      </c>
      <c r="E23" s="22">
        <f>'Rač fin-Tablica 4.'!E16</f>
        <v>0</v>
      </c>
      <c r="F23" s="38" t="str">
        <f t="shared" si="4"/>
        <v>-</v>
      </c>
      <c r="G23" s="38" t="str">
        <f t="shared" si="5"/>
        <v>-</v>
      </c>
      <c r="I23" s="20"/>
    </row>
    <row r="24" spans="1:9" x14ac:dyDescent="0.3">
      <c r="A24" s="68" t="s">
        <v>134</v>
      </c>
      <c r="B24" s="69">
        <f>B22-B23</f>
        <v>0</v>
      </c>
      <c r="C24" s="69">
        <f t="shared" ref="C24" si="6">C22-C23</f>
        <v>0</v>
      </c>
      <c r="D24" s="69">
        <f>D22-D23</f>
        <v>0</v>
      </c>
      <c r="E24" s="69">
        <f t="shared" ref="E24" si="7">E22-E23</f>
        <v>0</v>
      </c>
      <c r="F24" s="70"/>
      <c r="G24" s="70"/>
    </row>
    <row r="25" spans="1:9" x14ac:dyDescent="0.3">
      <c r="A25" s="27" t="s">
        <v>255</v>
      </c>
      <c r="B25" s="71"/>
      <c r="C25" s="71"/>
      <c r="D25" s="71"/>
      <c r="E25" s="71"/>
      <c r="F25" s="72"/>
      <c r="G25" s="72"/>
    </row>
    <row r="26" spans="1:9" x14ac:dyDescent="0.3">
      <c r="A26" s="21" t="s">
        <v>142</v>
      </c>
      <c r="B26" s="26">
        <f>B16+B17+B22</f>
        <v>1459145.3900000001</v>
      </c>
      <c r="C26" s="26">
        <f>C16+C17+C22</f>
        <v>1584825</v>
      </c>
      <c r="D26" s="26">
        <f>D16+D17+D22</f>
        <v>1491047</v>
      </c>
      <c r="E26" s="26">
        <f>E16+E17+E22</f>
        <v>1658408.8900000001</v>
      </c>
      <c r="F26" s="40">
        <f>IFERROR(E26/B26*100,"-")</f>
        <v>113.65617856627708</v>
      </c>
      <c r="G26" s="40">
        <f>IFERROR(E26/D26*100,"-")</f>
        <v>111.22445435992294</v>
      </c>
      <c r="I26" s="20"/>
    </row>
    <row r="27" spans="1:9" x14ac:dyDescent="0.3">
      <c r="A27" s="21" t="s">
        <v>137</v>
      </c>
      <c r="B27" s="26">
        <f>B18+B19+B23</f>
        <v>1475454.41</v>
      </c>
      <c r="C27" s="26">
        <f>C18+C19+C23</f>
        <v>1630464</v>
      </c>
      <c r="D27" s="26">
        <f>D18+D19+D23</f>
        <v>1536686</v>
      </c>
      <c r="E27" s="26">
        <f>E18+E19+E23</f>
        <v>1656049.05</v>
      </c>
      <c r="F27" s="40">
        <f t="shared" ref="F27" si="8">IFERROR(E27/B27*100,"-")</f>
        <v>112.23993359442399</v>
      </c>
      <c r="G27" s="40">
        <f t="shared" ref="G27" si="9">IFERROR(E27/D27*100,"-")</f>
        <v>107.76756279422082</v>
      </c>
      <c r="I27" s="20"/>
    </row>
    <row r="28" spans="1:9" x14ac:dyDescent="0.3">
      <c r="A28" s="68" t="s">
        <v>138</v>
      </c>
      <c r="B28" s="69">
        <f>B26-B27</f>
        <v>-16309.019999999786</v>
      </c>
      <c r="C28" s="69">
        <f t="shared" ref="C28:E28" si="10">C26-C27</f>
        <v>-45639</v>
      </c>
      <c r="D28" s="69">
        <f t="shared" si="10"/>
        <v>-45639</v>
      </c>
      <c r="E28" s="69">
        <f t="shared" si="10"/>
        <v>2359.8400000000838</v>
      </c>
      <c r="F28" s="70"/>
      <c r="G28" s="70"/>
      <c r="I28" s="20"/>
    </row>
    <row r="29" spans="1:9" ht="3.75" customHeight="1" x14ac:dyDescent="0.3">
      <c r="A29" s="21"/>
      <c r="B29" s="22"/>
      <c r="C29" s="22"/>
      <c r="D29" s="22"/>
      <c r="E29" s="22"/>
      <c r="F29" s="38"/>
      <c r="G29" s="38"/>
    </row>
    <row r="30" spans="1:9" x14ac:dyDescent="0.3">
      <c r="A30" s="23" t="s">
        <v>135</v>
      </c>
      <c r="B30" s="24">
        <v>0</v>
      </c>
      <c r="C30" s="24"/>
      <c r="D30" s="24"/>
      <c r="E30" s="24">
        <v>0</v>
      </c>
      <c r="F30" s="39"/>
      <c r="G30" s="39"/>
      <c r="I30" s="20"/>
    </row>
    <row r="31" spans="1:9" x14ac:dyDescent="0.3">
      <c r="A31" s="23" t="s">
        <v>136</v>
      </c>
      <c r="B31" s="93">
        <v>45639</v>
      </c>
      <c r="C31" s="24"/>
      <c r="D31" s="24"/>
      <c r="E31" s="93">
        <v>25449.38</v>
      </c>
      <c r="F31" s="39"/>
      <c r="G31" s="39"/>
      <c r="I31" s="20"/>
    </row>
    <row r="32" spans="1:9" ht="1.5" customHeight="1" x14ac:dyDescent="0.3">
      <c r="A32" s="21"/>
      <c r="B32" s="25"/>
      <c r="C32" s="25"/>
      <c r="D32" s="22"/>
      <c r="E32" s="22"/>
      <c r="F32" s="38"/>
      <c r="G32" s="38"/>
    </row>
    <row r="33" spans="1:9" x14ac:dyDescent="0.3">
      <c r="A33" s="73" t="s">
        <v>143</v>
      </c>
      <c r="B33" s="74"/>
      <c r="C33" s="74"/>
      <c r="D33" s="75"/>
      <c r="E33" s="75"/>
      <c r="F33" s="76"/>
      <c r="G33" s="76"/>
    </row>
    <row r="34" spans="1:9" x14ac:dyDescent="0.3">
      <c r="A34" s="21" t="s">
        <v>221</v>
      </c>
      <c r="B34" s="22">
        <v>45639</v>
      </c>
      <c r="C34" s="22">
        <v>0</v>
      </c>
      <c r="D34" s="22">
        <v>0</v>
      </c>
      <c r="E34" s="22">
        <v>25449.38</v>
      </c>
      <c r="F34" s="38"/>
      <c r="G34" s="38"/>
      <c r="I34" s="20"/>
    </row>
    <row r="35" spans="1:9" x14ac:dyDescent="0.3">
      <c r="A35" s="21" t="s">
        <v>222</v>
      </c>
      <c r="B35" s="22">
        <v>0</v>
      </c>
      <c r="C35" s="22">
        <v>0</v>
      </c>
      <c r="D35" s="22">
        <v>0</v>
      </c>
      <c r="E35" s="22">
        <v>0</v>
      </c>
      <c r="F35" s="38"/>
      <c r="G35" s="38"/>
      <c r="I35" s="20"/>
    </row>
    <row r="36" spans="1:9" ht="18" customHeight="1" x14ac:dyDescent="0.3">
      <c r="A36" s="68" t="s">
        <v>156</v>
      </c>
      <c r="B36" s="69">
        <v>41758.400000000001</v>
      </c>
      <c r="C36" s="69">
        <f>C34+C35</f>
        <v>0</v>
      </c>
      <c r="D36" s="69">
        <f>D34+D35</f>
        <v>0</v>
      </c>
      <c r="E36" s="69">
        <v>25197.86</v>
      </c>
      <c r="F36" s="70"/>
      <c r="G36" s="70"/>
      <c r="I36" s="20"/>
    </row>
    <row r="37" spans="1:9" ht="9" customHeight="1" x14ac:dyDescent="0.3"/>
    <row r="38" spans="1:9" x14ac:dyDescent="0.3">
      <c r="A38" s="77" t="s">
        <v>138</v>
      </c>
      <c r="B38" s="78">
        <f>B28+B36</f>
        <v>25449.380000000216</v>
      </c>
      <c r="C38" s="78">
        <v>-45639</v>
      </c>
      <c r="D38" s="78">
        <f>D28+D36</f>
        <v>-45639</v>
      </c>
      <c r="E38" s="78">
        <f>E28+E36</f>
        <v>27557.700000000084</v>
      </c>
      <c r="F38" s="79"/>
      <c r="G38" s="79"/>
      <c r="I38" s="20"/>
    </row>
    <row r="39" spans="1:9" ht="29.4" customHeight="1" x14ac:dyDescent="0.3">
      <c r="A39" s="192" t="s">
        <v>254</v>
      </c>
      <c r="B39" s="192"/>
      <c r="C39" s="192"/>
      <c r="D39" s="192"/>
      <c r="E39" s="192"/>
      <c r="F39" s="192"/>
      <c r="G39" s="192"/>
    </row>
    <row r="40" spans="1:9" x14ac:dyDescent="0.3">
      <c r="I40" s="20"/>
    </row>
    <row r="42" spans="1:9" x14ac:dyDescent="0.3">
      <c r="E42" s="20"/>
    </row>
    <row r="43" spans="1:9" x14ac:dyDescent="0.3">
      <c r="E43" s="20"/>
    </row>
    <row r="44" spans="1:9" x14ac:dyDescent="0.3">
      <c r="E44" s="20"/>
    </row>
  </sheetData>
  <mergeCells count="7">
    <mergeCell ref="A39:G39"/>
    <mergeCell ref="A1:G1"/>
    <mergeCell ref="A2:G2"/>
    <mergeCell ref="A3:G3"/>
    <mergeCell ref="A6:G6"/>
    <mergeCell ref="A8:G8"/>
    <mergeCell ref="A10:G10"/>
  </mergeCells>
  <conditionalFormatting sqref="B30:B31">
    <cfRule type="containsBlanks" dxfId="123" priority="3">
      <formula>LEN(TRIM(B30))=0</formula>
    </cfRule>
  </conditionalFormatting>
  <conditionalFormatting sqref="B34:E35">
    <cfRule type="containsBlanks" dxfId="122" priority="1">
      <formula>LEN(TRIM(B34))=0</formula>
    </cfRule>
  </conditionalFormatting>
  <conditionalFormatting sqref="E30:E31">
    <cfRule type="containsBlanks" dxfId="121" priority="2">
      <formula>LEN(TRIM(E30))=0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9" scale="83" orientation="landscape" r:id="rId1"/>
  <headerFooter>
    <oddFooter>&amp;C&amp;P</oddFooter>
  </headerFooter>
  <ignoredErrors>
    <ignoredError sqref="F20:G21 F24:G2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08"/>
  <sheetViews>
    <sheetView showGridLines="0" topLeftCell="A58" zoomScaleNormal="100" workbookViewId="0">
      <selection activeCell="D23" sqref="D23"/>
    </sheetView>
  </sheetViews>
  <sheetFormatPr defaultColWidth="9.109375" defaultRowHeight="13.2" x14ac:dyDescent="0.25"/>
  <cols>
    <col min="1" max="1" width="87.109375" style="1" bestFit="1" customWidth="1"/>
    <col min="2" max="2" width="14.6640625" style="1" bestFit="1" customWidth="1"/>
    <col min="3" max="3" width="15.109375" style="1" bestFit="1" customWidth="1"/>
    <col min="4" max="4" width="15.6640625" style="1" bestFit="1" customWidth="1"/>
    <col min="5" max="5" width="14.6640625" style="1" bestFit="1" customWidth="1"/>
    <col min="6" max="6" width="10.109375" style="1" bestFit="1" customWidth="1"/>
    <col min="7" max="7" width="8.5546875" style="10" bestFit="1" customWidth="1"/>
    <col min="8" max="16384" width="9.109375" style="1"/>
  </cols>
  <sheetData>
    <row r="1" spans="1:13" s="3" customFormat="1" ht="15.6" x14ac:dyDescent="0.3">
      <c r="A1" s="198" t="s">
        <v>116</v>
      </c>
      <c r="B1" s="198"/>
      <c r="C1" s="198"/>
      <c r="D1" s="198"/>
      <c r="E1" s="198"/>
      <c r="F1" s="198"/>
      <c r="G1" s="198"/>
    </row>
    <row r="2" spans="1:13" s="3" customFormat="1" ht="7.5" customHeight="1" x14ac:dyDescent="0.3">
      <c r="A2" s="2"/>
      <c r="B2" s="2"/>
      <c r="C2" s="2"/>
      <c r="D2" s="2"/>
      <c r="E2" s="2"/>
      <c r="F2" s="2"/>
      <c r="G2" s="8"/>
    </row>
    <row r="3" spans="1:13" s="3" customFormat="1" ht="15.6" x14ac:dyDescent="0.3">
      <c r="A3" s="199" t="s">
        <v>224</v>
      </c>
      <c r="B3" s="199"/>
      <c r="C3" s="199"/>
      <c r="D3" s="199"/>
      <c r="E3" s="199"/>
      <c r="F3" s="199"/>
      <c r="G3" s="199"/>
    </row>
    <row r="4" spans="1:13" s="3" customFormat="1" ht="6.75" customHeight="1" x14ac:dyDescent="0.3">
      <c r="G4" s="9"/>
    </row>
    <row r="5" spans="1:13" s="3" customFormat="1" ht="15.6" x14ac:dyDescent="0.3">
      <c r="A5" s="126" t="s">
        <v>0</v>
      </c>
      <c r="G5" s="9"/>
    </row>
    <row r="6" spans="1:13" s="3" customFormat="1" ht="11.25" customHeight="1" x14ac:dyDescent="0.3">
      <c r="A6" s="57"/>
      <c r="G6" s="9"/>
    </row>
    <row r="7" spans="1:13" s="120" customFormat="1" ht="15.6" x14ac:dyDescent="0.3">
      <c r="A7" s="200" t="s">
        <v>269</v>
      </c>
      <c r="B7" s="200"/>
      <c r="C7" s="200"/>
      <c r="D7" s="200"/>
      <c r="E7" s="200"/>
      <c r="F7" s="200"/>
      <c r="G7" s="200"/>
    </row>
    <row r="8" spans="1:13" ht="6.75" customHeight="1" x14ac:dyDescent="0.25">
      <c r="A8" s="45"/>
      <c r="B8" s="45"/>
      <c r="C8" s="45"/>
      <c r="D8" s="45"/>
      <c r="E8" s="45"/>
      <c r="F8" s="45"/>
      <c r="G8" s="46"/>
    </row>
    <row r="9" spans="1:13" ht="39.6" x14ac:dyDescent="0.25">
      <c r="A9" s="56" t="s">
        <v>113</v>
      </c>
      <c r="B9" s="29" t="s">
        <v>277</v>
      </c>
      <c r="C9" s="29" t="s">
        <v>278</v>
      </c>
      <c r="D9" s="29" t="s">
        <v>225</v>
      </c>
      <c r="E9" s="29" t="s">
        <v>279</v>
      </c>
      <c r="F9" s="37" t="s">
        <v>191</v>
      </c>
      <c r="G9" s="37" t="s">
        <v>192</v>
      </c>
    </row>
    <row r="10" spans="1:13" s="4" customFormat="1" ht="10.199999999999999" x14ac:dyDescent="0.2">
      <c r="A10" s="54">
        <v>1</v>
      </c>
      <c r="B10" s="54">
        <v>2</v>
      </c>
      <c r="C10" s="54">
        <v>3</v>
      </c>
      <c r="D10" s="54">
        <v>4</v>
      </c>
      <c r="E10" s="54">
        <v>5</v>
      </c>
      <c r="F10" s="54" t="s">
        <v>114</v>
      </c>
      <c r="G10" s="55" t="s">
        <v>115</v>
      </c>
    </row>
    <row r="11" spans="1:13" ht="15.6" x14ac:dyDescent="0.3">
      <c r="A11" s="7" t="s">
        <v>1</v>
      </c>
      <c r="B11" s="104">
        <f>B12+B35+B42+B46+B54+B63</f>
        <v>1458773.37</v>
      </c>
      <c r="C11" s="104">
        <f t="shared" ref="C11:E11" si="0">C12+C35+C42+C46+C54+C63</f>
        <v>1584370</v>
      </c>
      <c r="D11" s="104">
        <f t="shared" si="0"/>
        <v>1490383</v>
      </c>
      <c r="E11" s="104">
        <f t="shared" si="0"/>
        <v>1658220.12</v>
      </c>
      <c r="F11" s="110">
        <f>IFERROR(E11/B11*100,"-")</f>
        <v>113.67222312263625</v>
      </c>
      <c r="G11" s="110">
        <f>IFERROR(E11/D11*100,"-")</f>
        <v>111.26134154777665</v>
      </c>
      <c r="H11" s="82"/>
      <c r="I11" s="98" t="s">
        <v>266</v>
      </c>
      <c r="J11" s="99"/>
      <c r="K11" s="99"/>
      <c r="L11" s="99"/>
      <c r="M11" s="99"/>
    </row>
    <row r="12" spans="1:13" ht="15.6" x14ac:dyDescent="0.3">
      <c r="A12" s="52" t="s">
        <v>2</v>
      </c>
      <c r="B12" s="105">
        <v>1208887.21</v>
      </c>
      <c r="C12" s="105">
        <v>1339725</v>
      </c>
      <c r="D12" s="105">
        <v>1317211</v>
      </c>
      <c r="E12" s="105">
        <v>1383593.29</v>
      </c>
      <c r="F12" s="111">
        <f t="shared" ref="F12:F75" si="1">IFERROR(E12/B12*100,"-")</f>
        <v>114.45180977636451</v>
      </c>
      <c r="G12" s="111">
        <f t="shared" ref="G12:G75" si="2">IFERROR(E12/D12*100,"-")</f>
        <v>105.03960944753726</v>
      </c>
      <c r="H12" s="82"/>
      <c r="I12" s="98" t="s">
        <v>267</v>
      </c>
      <c r="J12" s="99"/>
      <c r="K12" s="99"/>
      <c r="L12" s="99"/>
      <c r="M12" s="99"/>
    </row>
    <row r="13" spans="1:13" ht="13.8" x14ac:dyDescent="0.3">
      <c r="A13" s="49" t="s">
        <v>3</v>
      </c>
      <c r="B13" s="105"/>
      <c r="C13" s="105"/>
      <c r="D13" s="105"/>
      <c r="E13" s="105"/>
      <c r="F13" s="111" t="str">
        <f t="shared" si="1"/>
        <v>-</v>
      </c>
      <c r="G13" s="111" t="str">
        <f t="shared" si="2"/>
        <v>-</v>
      </c>
      <c r="H13" s="82"/>
      <c r="I13" s="100" t="s">
        <v>268</v>
      </c>
    </row>
    <row r="14" spans="1:13" x14ac:dyDescent="0.25">
      <c r="A14" s="50" t="s">
        <v>4</v>
      </c>
      <c r="B14" s="22">
        <v>0</v>
      </c>
      <c r="C14" s="106"/>
      <c r="D14" s="106"/>
      <c r="E14" s="22">
        <v>0</v>
      </c>
      <c r="F14" s="112" t="str">
        <f t="shared" si="1"/>
        <v>-</v>
      </c>
      <c r="G14" s="111" t="str">
        <f t="shared" si="2"/>
        <v>-</v>
      </c>
      <c r="H14" s="82"/>
    </row>
    <row r="15" spans="1:13" x14ac:dyDescent="0.25">
      <c r="A15" s="49" t="s">
        <v>5</v>
      </c>
      <c r="B15" s="105"/>
      <c r="C15" s="105"/>
      <c r="D15" s="105"/>
      <c r="E15" s="105"/>
      <c r="F15" s="111" t="str">
        <f t="shared" si="1"/>
        <v>-</v>
      </c>
      <c r="G15" s="111" t="str">
        <f t="shared" si="2"/>
        <v>-</v>
      </c>
      <c r="H15" s="82"/>
    </row>
    <row r="16" spans="1:13" x14ac:dyDescent="0.25">
      <c r="A16" s="50" t="s">
        <v>6</v>
      </c>
      <c r="B16" s="22">
        <v>0</v>
      </c>
      <c r="C16" s="106"/>
      <c r="D16" s="106"/>
      <c r="E16" s="22">
        <v>0</v>
      </c>
      <c r="F16" s="112" t="str">
        <f t="shared" si="1"/>
        <v>-</v>
      </c>
      <c r="G16" s="111" t="str">
        <f t="shared" si="2"/>
        <v>-</v>
      </c>
      <c r="H16" s="82"/>
    </row>
    <row r="17" spans="1:8" x14ac:dyDescent="0.25">
      <c r="A17" s="50" t="s">
        <v>207</v>
      </c>
      <c r="B17" s="22">
        <v>0</v>
      </c>
      <c r="C17" s="106"/>
      <c r="D17" s="106"/>
      <c r="E17" s="22">
        <v>0</v>
      </c>
      <c r="F17" s="112" t="str">
        <f t="shared" si="1"/>
        <v>-</v>
      </c>
      <c r="G17" s="111" t="str">
        <f t="shared" si="2"/>
        <v>-</v>
      </c>
      <c r="H17" s="82"/>
    </row>
    <row r="18" spans="1:8" x14ac:dyDescent="0.25">
      <c r="A18" s="50" t="s">
        <v>199</v>
      </c>
      <c r="B18" s="22">
        <v>0</v>
      </c>
      <c r="C18" s="106"/>
      <c r="D18" s="106"/>
      <c r="E18" s="22">
        <v>0</v>
      </c>
      <c r="F18" s="112" t="str">
        <f t="shared" si="1"/>
        <v>-</v>
      </c>
      <c r="G18" s="111" t="str">
        <f t="shared" si="2"/>
        <v>-</v>
      </c>
      <c r="H18" s="82"/>
    </row>
    <row r="19" spans="1:8" x14ac:dyDescent="0.25">
      <c r="A19" s="50" t="s">
        <v>200</v>
      </c>
      <c r="B19" s="22">
        <v>0</v>
      </c>
      <c r="C19" s="106"/>
      <c r="D19" s="106"/>
      <c r="E19" s="22">
        <v>0</v>
      </c>
      <c r="F19" s="112" t="str">
        <f t="shared" si="1"/>
        <v>-</v>
      </c>
      <c r="G19" s="111" t="str">
        <f t="shared" si="2"/>
        <v>-</v>
      </c>
      <c r="H19" s="82"/>
    </row>
    <row r="20" spans="1:8" x14ac:dyDescent="0.25">
      <c r="A20" s="49" t="s">
        <v>226</v>
      </c>
      <c r="B20" s="105"/>
      <c r="C20" s="105"/>
      <c r="D20" s="105"/>
      <c r="E20" s="105"/>
      <c r="F20" s="111" t="str">
        <f t="shared" si="1"/>
        <v>-</v>
      </c>
      <c r="G20" s="111" t="str">
        <f t="shared" si="2"/>
        <v>-</v>
      </c>
      <c r="H20" s="82"/>
    </row>
    <row r="21" spans="1:8" x14ac:dyDescent="0.25">
      <c r="A21" s="50" t="s">
        <v>227</v>
      </c>
      <c r="B21" s="22">
        <v>0</v>
      </c>
      <c r="C21" s="106"/>
      <c r="D21" s="106"/>
      <c r="E21" s="22">
        <v>0</v>
      </c>
      <c r="F21" s="112" t="str">
        <f t="shared" si="1"/>
        <v>-</v>
      </c>
      <c r="G21" s="111" t="str">
        <f t="shared" si="2"/>
        <v>-</v>
      </c>
      <c r="H21" s="82"/>
    </row>
    <row r="22" spans="1:8" x14ac:dyDescent="0.25">
      <c r="A22" s="50" t="s">
        <v>228</v>
      </c>
      <c r="B22" s="22">
        <v>0</v>
      </c>
      <c r="C22" s="106"/>
      <c r="D22" s="106"/>
      <c r="E22" s="22">
        <v>0</v>
      </c>
      <c r="F22" s="112" t="str">
        <f t="shared" si="1"/>
        <v>-</v>
      </c>
      <c r="G22" s="111" t="str">
        <f t="shared" si="2"/>
        <v>-</v>
      </c>
      <c r="H22" s="82"/>
    </row>
    <row r="23" spans="1:8" x14ac:dyDescent="0.25">
      <c r="A23" s="49" t="s">
        <v>229</v>
      </c>
      <c r="B23" s="105">
        <f>B24+B25</f>
        <v>1206164.8999999999</v>
      </c>
      <c r="C23" s="105">
        <v>1322825</v>
      </c>
      <c r="D23" s="105">
        <v>1315661</v>
      </c>
      <c r="E23" s="105">
        <f t="shared" ref="E23" si="3">E24+E25</f>
        <v>1364354.96</v>
      </c>
      <c r="F23" s="111">
        <f t="shared" si="1"/>
        <v>113.11512712731071</v>
      </c>
      <c r="G23" s="111">
        <f t="shared" si="2"/>
        <v>103.70110233563206</v>
      </c>
      <c r="H23" s="82"/>
    </row>
    <row r="24" spans="1:8" x14ac:dyDescent="0.25">
      <c r="A24" s="50" t="s">
        <v>230</v>
      </c>
      <c r="B24" s="106">
        <v>1206164.8999999999</v>
      </c>
      <c r="C24" s="106">
        <v>1322825</v>
      </c>
      <c r="D24" s="106">
        <v>1315661</v>
      </c>
      <c r="E24" s="106">
        <v>1364354.96</v>
      </c>
      <c r="F24" s="112">
        <f t="shared" si="1"/>
        <v>113.11512712731071</v>
      </c>
      <c r="G24" s="111">
        <f t="shared" si="2"/>
        <v>103.70110233563206</v>
      </c>
      <c r="H24" s="82"/>
    </row>
    <row r="25" spans="1:8" x14ac:dyDescent="0.25">
      <c r="A25" s="50" t="s">
        <v>231</v>
      </c>
      <c r="B25" s="22">
        <v>0</v>
      </c>
      <c r="C25" s="106"/>
      <c r="D25" s="106"/>
      <c r="E25" s="22">
        <v>0</v>
      </c>
      <c r="F25" s="112" t="str">
        <f t="shared" si="1"/>
        <v>-</v>
      </c>
      <c r="G25" s="111" t="str">
        <f t="shared" si="2"/>
        <v>-</v>
      </c>
      <c r="H25" s="82"/>
    </row>
    <row r="26" spans="1:8" x14ac:dyDescent="0.25">
      <c r="A26" s="49" t="s">
        <v>7</v>
      </c>
      <c r="B26" s="105">
        <f>B27+B28</f>
        <v>2722.31</v>
      </c>
      <c r="C26" s="105">
        <v>16900</v>
      </c>
      <c r="D26" s="105">
        <v>1550</v>
      </c>
      <c r="E26" s="105">
        <f t="shared" ref="E26" si="4">E27+E28</f>
        <v>18575.330000000002</v>
      </c>
      <c r="F26" s="111">
        <f t="shared" si="1"/>
        <v>682.33705933563783</v>
      </c>
      <c r="G26" s="111">
        <f t="shared" si="2"/>
        <v>1198.4083870967743</v>
      </c>
      <c r="H26" s="82"/>
    </row>
    <row r="27" spans="1:8" x14ac:dyDescent="0.25">
      <c r="A27" s="50" t="s">
        <v>8</v>
      </c>
      <c r="B27" s="106">
        <v>2722.31</v>
      </c>
      <c r="C27" s="106"/>
      <c r="D27" s="106"/>
      <c r="E27" s="106">
        <v>18575.330000000002</v>
      </c>
      <c r="F27" s="112">
        <f t="shared" si="1"/>
        <v>682.33705933563783</v>
      </c>
      <c r="G27" s="111" t="str">
        <f>IFERROR(E27/#REF!*100,"-")</f>
        <v>-</v>
      </c>
      <c r="H27" s="82"/>
    </row>
    <row r="28" spans="1:8" x14ac:dyDescent="0.25">
      <c r="A28" s="50" t="s">
        <v>144</v>
      </c>
      <c r="B28" s="22">
        <v>0</v>
      </c>
      <c r="C28" s="106"/>
      <c r="D28" s="128"/>
      <c r="E28" s="22">
        <v>0</v>
      </c>
      <c r="F28" s="112" t="str">
        <f t="shared" si="1"/>
        <v>-</v>
      </c>
      <c r="G28" s="111" t="str">
        <f>IFERROR(E28/D27*100,"-")</f>
        <v>-</v>
      </c>
      <c r="H28" s="82"/>
    </row>
    <row r="29" spans="1:8" x14ac:dyDescent="0.25">
      <c r="A29" s="49" t="s">
        <v>260</v>
      </c>
      <c r="B29" s="105">
        <f>B30+B31+B32+B33</f>
        <v>0</v>
      </c>
      <c r="C29" s="105">
        <v>0</v>
      </c>
      <c r="D29" s="105">
        <v>0</v>
      </c>
      <c r="E29" s="105">
        <f t="shared" ref="E29" si="5">E30+E31+E32+E33</f>
        <v>0</v>
      </c>
      <c r="F29" s="112" t="str">
        <f t="shared" si="1"/>
        <v>-</v>
      </c>
      <c r="G29" s="111" t="str">
        <f t="shared" si="2"/>
        <v>-</v>
      </c>
      <c r="H29" s="82"/>
    </row>
    <row r="30" spans="1:8" x14ac:dyDescent="0.25">
      <c r="A30" s="50" t="s">
        <v>261</v>
      </c>
      <c r="B30" s="22">
        <v>0</v>
      </c>
      <c r="C30" s="106"/>
      <c r="D30" s="106"/>
      <c r="E30" s="22">
        <v>0</v>
      </c>
      <c r="F30" s="112" t="str">
        <f t="shared" si="1"/>
        <v>-</v>
      </c>
      <c r="G30" s="111" t="str">
        <f t="shared" si="2"/>
        <v>-</v>
      </c>
      <c r="H30" s="82"/>
    </row>
    <row r="31" spans="1:8" x14ac:dyDescent="0.25">
      <c r="A31" s="50" t="s">
        <v>262</v>
      </c>
      <c r="B31" s="22">
        <v>0</v>
      </c>
      <c r="C31" s="106"/>
      <c r="D31" s="106"/>
      <c r="E31" s="22">
        <v>0</v>
      </c>
      <c r="F31" s="112" t="str">
        <f t="shared" si="1"/>
        <v>-</v>
      </c>
      <c r="G31" s="111" t="str">
        <f t="shared" si="2"/>
        <v>-</v>
      </c>
      <c r="H31" s="82"/>
    </row>
    <row r="32" spans="1:8" x14ac:dyDescent="0.25">
      <c r="A32" s="50" t="s">
        <v>263</v>
      </c>
      <c r="B32" s="22">
        <v>0</v>
      </c>
      <c r="C32" s="106"/>
      <c r="D32" s="106"/>
      <c r="E32" s="106">
        <v>0</v>
      </c>
      <c r="F32" s="112" t="str">
        <f t="shared" si="1"/>
        <v>-</v>
      </c>
      <c r="G32" s="111" t="str">
        <f t="shared" si="2"/>
        <v>-</v>
      </c>
      <c r="H32" s="82"/>
    </row>
    <row r="33" spans="1:8" x14ac:dyDescent="0.25">
      <c r="A33" s="50" t="s">
        <v>264</v>
      </c>
      <c r="B33" s="22">
        <v>0</v>
      </c>
      <c r="C33" s="106"/>
      <c r="D33" s="106"/>
      <c r="E33" s="22">
        <v>0</v>
      </c>
      <c r="F33" s="112" t="str">
        <f t="shared" si="1"/>
        <v>-</v>
      </c>
      <c r="G33" s="111" t="str">
        <f t="shared" si="2"/>
        <v>-</v>
      </c>
      <c r="H33" s="82"/>
    </row>
    <row r="34" spans="1:8" ht="7.5" customHeight="1" x14ac:dyDescent="0.25">
      <c r="A34" s="50"/>
      <c r="B34" s="106"/>
      <c r="C34" s="106"/>
      <c r="D34" s="106"/>
      <c r="E34" s="106"/>
      <c r="F34" s="112"/>
      <c r="G34" s="111"/>
      <c r="H34" s="82"/>
    </row>
    <row r="35" spans="1:8" x14ac:dyDescent="0.25">
      <c r="A35" s="52" t="s">
        <v>9</v>
      </c>
      <c r="B35" s="105">
        <f>B36</f>
        <v>760.42</v>
      </c>
      <c r="C35" s="105">
        <v>768</v>
      </c>
      <c r="D35" s="105">
        <v>809</v>
      </c>
      <c r="E35" s="105">
        <v>714.79</v>
      </c>
      <c r="F35" s="111">
        <f t="shared" si="1"/>
        <v>93.999368769890324</v>
      </c>
      <c r="G35" s="111">
        <f t="shared" si="2"/>
        <v>88.354758961681085</v>
      </c>
      <c r="H35" s="82"/>
    </row>
    <row r="36" spans="1:8" x14ac:dyDescent="0.25">
      <c r="A36" s="49" t="s">
        <v>10</v>
      </c>
      <c r="B36" s="105">
        <f>SUM(B37:B40)</f>
        <v>760.42</v>
      </c>
      <c r="C36" s="105">
        <v>768</v>
      </c>
      <c r="D36" s="105">
        <v>809</v>
      </c>
      <c r="E36" s="105">
        <f t="shared" ref="E36" si="6">SUM(E37:E40)</f>
        <v>714.79</v>
      </c>
      <c r="F36" s="111">
        <f t="shared" si="1"/>
        <v>93.999368769890324</v>
      </c>
      <c r="G36" s="111">
        <f t="shared" si="2"/>
        <v>88.354758961681085</v>
      </c>
      <c r="H36" s="82"/>
    </row>
    <row r="37" spans="1:8" x14ac:dyDescent="0.25">
      <c r="A37" s="50" t="s">
        <v>11</v>
      </c>
      <c r="B37" s="106">
        <v>760.42</v>
      </c>
      <c r="C37" s="106">
        <v>768</v>
      </c>
      <c r="D37" s="106">
        <v>809</v>
      </c>
      <c r="E37" s="106">
        <v>697.11</v>
      </c>
      <c r="F37" s="112">
        <f t="shared" si="1"/>
        <v>91.674337865916215</v>
      </c>
      <c r="G37" s="111">
        <f t="shared" si="2"/>
        <v>86.169344870210139</v>
      </c>
      <c r="H37" s="82"/>
    </row>
    <row r="38" spans="1:8" x14ac:dyDescent="0.25">
      <c r="A38" s="50" t="s">
        <v>12</v>
      </c>
      <c r="B38" s="22">
        <v>0</v>
      </c>
      <c r="C38" s="106"/>
      <c r="D38" s="106"/>
      <c r="E38" s="22">
        <v>17.68</v>
      </c>
      <c r="F38" s="112" t="str">
        <f t="shared" si="1"/>
        <v>-</v>
      </c>
      <c r="G38" s="111" t="str">
        <f t="shared" si="2"/>
        <v>-</v>
      </c>
      <c r="H38" s="82"/>
    </row>
    <row r="39" spans="1:8" x14ac:dyDescent="0.25">
      <c r="A39" s="50" t="s">
        <v>232</v>
      </c>
      <c r="B39" s="22">
        <v>0</v>
      </c>
      <c r="C39" s="106"/>
      <c r="D39" s="106"/>
      <c r="E39" s="22">
        <v>0</v>
      </c>
      <c r="F39" s="112" t="str">
        <f t="shared" si="1"/>
        <v>-</v>
      </c>
      <c r="G39" s="111" t="str">
        <f t="shared" si="2"/>
        <v>-</v>
      </c>
      <c r="H39" s="82"/>
    </row>
    <row r="40" spans="1:8" x14ac:dyDescent="0.25">
      <c r="A40" s="50" t="s">
        <v>201</v>
      </c>
      <c r="B40" s="22">
        <v>0</v>
      </c>
      <c r="C40" s="106"/>
      <c r="D40" s="106"/>
      <c r="E40" s="22">
        <v>0</v>
      </c>
      <c r="F40" s="112" t="str">
        <f t="shared" si="1"/>
        <v>-</v>
      </c>
      <c r="G40" s="111" t="str">
        <f t="shared" si="2"/>
        <v>-</v>
      </c>
      <c r="H40" s="82"/>
    </row>
    <row r="41" spans="1:8" ht="7.5" customHeight="1" x14ac:dyDescent="0.25">
      <c r="A41" s="50"/>
      <c r="B41" s="106"/>
      <c r="C41" s="106"/>
      <c r="D41" s="106"/>
      <c r="E41" s="106"/>
      <c r="F41" s="112"/>
      <c r="G41" s="111"/>
      <c r="H41" s="82"/>
    </row>
    <row r="42" spans="1:8" x14ac:dyDescent="0.25">
      <c r="A42" s="52" t="s">
        <v>13</v>
      </c>
      <c r="B42" s="105">
        <f>B43</f>
        <v>55105.04</v>
      </c>
      <c r="C42" s="105">
        <v>15250</v>
      </c>
      <c r="D42" s="105">
        <v>0</v>
      </c>
      <c r="E42" s="105">
        <f t="shared" ref="E42:E43" si="7">E43</f>
        <v>32575.5</v>
      </c>
      <c r="F42" s="111">
        <f t="shared" si="1"/>
        <v>59.115282377074763</v>
      </c>
      <c r="G42" s="111" t="str">
        <f t="shared" si="2"/>
        <v>-</v>
      </c>
      <c r="H42" s="82"/>
    </row>
    <row r="43" spans="1:8" x14ac:dyDescent="0.25">
      <c r="A43" s="49" t="s">
        <v>14</v>
      </c>
      <c r="B43" s="105">
        <f>B44</f>
        <v>55105.04</v>
      </c>
      <c r="C43" s="105">
        <v>15250</v>
      </c>
      <c r="D43" s="105">
        <v>0</v>
      </c>
      <c r="E43" s="105">
        <f t="shared" si="7"/>
        <v>32575.5</v>
      </c>
      <c r="F43" s="111">
        <f t="shared" si="1"/>
        <v>59.115282377074763</v>
      </c>
      <c r="G43" s="111" t="str">
        <f t="shared" si="2"/>
        <v>-</v>
      </c>
      <c r="H43" s="82"/>
    </row>
    <row r="44" spans="1:8" x14ac:dyDescent="0.25">
      <c r="A44" s="50" t="s">
        <v>15</v>
      </c>
      <c r="B44" s="106">
        <v>55105.04</v>
      </c>
      <c r="C44" s="106">
        <v>15250</v>
      </c>
      <c r="D44" s="106">
        <v>0</v>
      </c>
      <c r="E44" s="106">
        <v>32575.5</v>
      </c>
      <c r="F44" s="112">
        <f t="shared" si="1"/>
        <v>59.115282377074763</v>
      </c>
      <c r="G44" s="111" t="str">
        <f t="shared" si="2"/>
        <v>-</v>
      </c>
      <c r="H44" s="82"/>
    </row>
    <row r="45" spans="1:8" ht="7.5" customHeight="1" x14ac:dyDescent="0.25">
      <c r="A45" s="50"/>
      <c r="B45" s="106"/>
      <c r="C45" s="106"/>
      <c r="D45" s="106"/>
      <c r="E45" s="106"/>
      <c r="F45" s="112"/>
      <c r="G45" s="111"/>
      <c r="H45" s="82"/>
    </row>
    <row r="46" spans="1:8" ht="26.4" x14ac:dyDescent="0.25">
      <c r="A46" s="52" t="s">
        <v>208</v>
      </c>
      <c r="B46" s="105">
        <f>B47+B50</f>
        <v>26409.58</v>
      </c>
      <c r="C46" s="105">
        <v>60254</v>
      </c>
      <c r="D46" s="105">
        <v>19908</v>
      </c>
      <c r="E46" s="105">
        <v>57703.49</v>
      </c>
      <c r="F46" s="111">
        <f t="shared" si="1"/>
        <v>218.49453872420534</v>
      </c>
      <c r="G46" s="111">
        <f t="shared" si="2"/>
        <v>289.85076351215594</v>
      </c>
      <c r="H46" s="82"/>
    </row>
    <row r="47" spans="1:8" x14ac:dyDescent="0.25">
      <c r="A47" s="49" t="s">
        <v>16</v>
      </c>
      <c r="B47" s="105">
        <f>B48+B49</f>
        <v>24506.33</v>
      </c>
      <c r="C47" s="105">
        <v>19908</v>
      </c>
      <c r="D47" s="105">
        <v>30734</v>
      </c>
      <c r="E47" s="105">
        <v>29822.9</v>
      </c>
      <c r="F47" s="111">
        <f t="shared" si="1"/>
        <v>121.6946805172378</v>
      </c>
      <c r="G47" s="111">
        <f t="shared" si="2"/>
        <v>97.035530682631617</v>
      </c>
      <c r="H47" s="82"/>
    </row>
    <row r="48" spans="1:8" x14ac:dyDescent="0.25">
      <c r="A48" s="50" t="s">
        <v>233</v>
      </c>
      <c r="B48" s="22">
        <v>540.54</v>
      </c>
      <c r="C48" s="105">
        <v>0</v>
      </c>
      <c r="D48" s="105">
        <v>0</v>
      </c>
      <c r="E48" s="22">
        <v>604.71</v>
      </c>
      <c r="F48" s="111">
        <f t="shared" si="1"/>
        <v>111.87146187146189</v>
      </c>
      <c r="G48" s="111" t="str">
        <f t="shared" si="2"/>
        <v>-</v>
      </c>
      <c r="H48" s="82"/>
    </row>
    <row r="49" spans="1:8" x14ac:dyDescent="0.25">
      <c r="A49" s="50" t="s">
        <v>17</v>
      </c>
      <c r="B49" s="22">
        <v>23965.79</v>
      </c>
      <c r="C49" s="106"/>
      <c r="D49" s="106"/>
      <c r="E49" s="106">
        <v>29218.19</v>
      </c>
      <c r="F49" s="112">
        <f t="shared" si="1"/>
        <v>121.91623977344372</v>
      </c>
      <c r="G49" s="111" t="str">
        <f t="shared" si="2"/>
        <v>-</v>
      </c>
      <c r="H49" s="82"/>
    </row>
    <row r="50" spans="1:8" ht="26.4" x14ac:dyDescent="0.25">
      <c r="A50" s="49" t="s">
        <v>209</v>
      </c>
      <c r="B50" s="105">
        <f>B51+B52</f>
        <v>1903.25</v>
      </c>
      <c r="C50" s="105">
        <v>29520</v>
      </c>
      <c r="D50" s="105">
        <v>0</v>
      </c>
      <c r="E50" s="105">
        <v>27880.59</v>
      </c>
      <c r="F50" s="111">
        <f t="shared" si="1"/>
        <v>1464.8937344016813</v>
      </c>
      <c r="G50" s="111" t="str">
        <f t="shared" si="2"/>
        <v>-</v>
      </c>
      <c r="H50" s="82"/>
    </row>
    <row r="51" spans="1:8" x14ac:dyDescent="0.25">
      <c r="A51" s="50" t="s">
        <v>194</v>
      </c>
      <c r="B51" s="106">
        <v>1725.4</v>
      </c>
      <c r="C51" s="106"/>
      <c r="D51" s="106"/>
      <c r="E51" s="22">
        <v>27262</v>
      </c>
      <c r="F51" s="112">
        <f t="shared" si="1"/>
        <v>1580.0394111510373</v>
      </c>
      <c r="G51" s="111" t="str">
        <f t="shared" si="2"/>
        <v>-</v>
      </c>
      <c r="H51" s="82"/>
    </row>
    <row r="52" spans="1:8" x14ac:dyDescent="0.25">
      <c r="A52" s="50" t="s">
        <v>210</v>
      </c>
      <c r="B52" s="22">
        <v>177.85</v>
      </c>
      <c r="C52" s="106"/>
      <c r="D52" s="106"/>
      <c r="E52" s="22">
        <v>618.59</v>
      </c>
      <c r="F52" s="112">
        <f t="shared" si="1"/>
        <v>347.81557492268769</v>
      </c>
      <c r="G52" s="111" t="str">
        <f t="shared" si="2"/>
        <v>-</v>
      </c>
      <c r="H52" s="82"/>
    </row>
    <row r="53" spans="1:8" x14ac:dyDescent="0.25">
      <c r="A53" s="50"/>
      <c r="B53" s="106"/>
      <c r="C53" s="106"/>
      <c r="D53" s="106"/>
      <c r="E53" s="106"/>
      <c r="F53" s="112"/>
      <c r="G53" s="111"/>
      <c r="H53" s="82"/>
    </row>
    <row r="54" spans="1:8" x14ac:dyDescent="0.25">
      <c r="A54" s="52" t="s">
        <v>234</v>
      </c>
      <c r="B54" s="107">
        <f>B55+B60</f>
        <v>167611.12</v>
      </c>
      <c r="C54" s="105">
        <v>168373</v>
      </c>
      <c r="D54" s="105">
        <v>152455</v>
      </c>
      <c r="E54" s="107">
        <f t="shared" ref="E54" si="8">E55+E60</f>
        <v>183633.05</v>
      </c>
      <c r="F54" s="111">
        <f t="shared" si="1"/>
        <v>109.55898988086233</v>
      </c>
      <c r="G54" s="111">
        <f t="shared" si="2"/>
        <v>120.45065757108655</v>
      </c>
      <c r="H54" s="82"/>
    </row>
    <row r="55" spans="1:8" x14ac:dyDescent="0.25">
      <c r="A55" s="49" t="s">
        <v>256</v>
      </c>
      <c r="B55" s="105">
        <f>B56+B57+B58</f>
        <v>167611.12</v>
      </c>
      <c r="C55" s="105"/>
      <c r="D55" s="105"/>
      <c r="E55" s="105">
        <f t="shared" ref="E55" si="9">E56+E57+E58</f>
        <v>183633.05</v>
      </c>
      <c r="F55" s="111">
        <f t="shared" si="1"/>
        <v>109.55898988086233</v>
      </c>
      <c r="G55" s="111" t="str">
        <f t="shared" si="2"/>
        <v>-</v>
      </c>
      <c r="H55" s="82"/>
    </row>
    <row r="56" spans="1:8" x14ac:dyDescent="0.25">
      <c r="A56" s="50" t="s">
        <v>257</v>
      </c>
      <c r="B56" s="106">
        <v>167611.12</v>
      </c>
      <c r="C56" s="105"/>
      <c r="D56" s="105"/>
      <c r="E56" s="106">
        <v>183633.05</v>
      </c>
      <c r="F56" s="112">
        <f t="shared" si="1"/>
        <v>109.55898988086233</v>
      </c>
      <c r="G56" s="111" t="str">
        <f t="shared" si="2"/>
        <v>-</v>
      </c>
      <c r="H56" s="82"/>
    </row>
    <row r="57" spans="1:8" x14ac:dyDescent="0.25">
      <c r="A57" s="50" t="s">
        <v>258</v>
      </c>
      <c r="B57" s="22">
        <v>0</v>
      </c>
      <c r="C57" s="105"/>
      <c r="D57" s="105"/>
      <c r="E57" s="22">
        <v>0</v>
      </c>
      <c r="F57" s="112" t="str">
        <f t="shared" si="1"/>
        <v>-</v>
      </c>
      <c r="G57" s="111" t="str">
        <f t="shared" si="2"/>
        <v>-</v>
      </c>
      <c r="H57" s="82"/>
    </row>
    <row r="58" spans="1:8" x14ac:dyDescent="0.25">
      <c r="A58" s="50" t="s">
        <v>259</v>
      </c>
      <c r="B58" s="22">
        <v>0</v>
      </c>
      <c r="C58" s="105"/>
      <c r="D58" s="105"/>
      <c r="E58" s="22">
        <v>0</v>
      </c>
      <c r="F58" s="112" t="str">
        <f t="shared" si="1"/>
        <v>-</v>
      </c>
      <c r="G58" s="111" t="str">
        <f t="shared" si="2"/>
        <v>-</v>
      </c>
      <c r="H58" s="82"/>
    </row>
    <row r="59" spans="1:8" x14ac:dyDescent="0.25">
      <c r="A59" s="50"/>
      <c r="B59" s="105"/>
      <c r="C59" s="105"/>
      <c r="D59" s="105"/>
      <c r="E59" s="105"/>
      <c r="F59" s="112"/>
      <c r="G59" s="111"/>
      <c r="H59" s="82"/>
    </row>
    <row r="60" spans="1:8" x14ac:dyDescent="0.25">
      <c r="A60" s="49" t="s">
        <v>235</v>
      </c>
      <c r="B60" s="105">
        <f>B61</f>
        <v>0</v>
      </c>
      <c r="C60" s="105"/>
      <c r="D60" s="105"/>
      <c r="E60" s="105">
        <f t="shared" ref="E60" si="10">E61</f>
        <v>0</v>
      </c>
      <c r="F60" s="112" t="str">
        <f t="shared" si="1"/>
        <v>-</v>
      </c>
      <c r="G60" s="111" t="str">
        <f t="shared" si="2"/>
        <v>-</v>
      </c>
      <c r="H60" s="82"/>
    </row>
    <row r="61" spans="1:8" x14ac:dyDescent="0.25">
      <c r="A61" s="50" t="s">
        <v>236</v>
      </c>
      <c r="B61" s="22">
        <v>0</v>
      </c>
      <c r="C61" s="106"/>
      <c r="D61" s="106"/>
      <c r="E61" s="22">
        <v>0</v>
      </c>
      <c r="F61" s="112" t="str">
        <f t="shared" si="1"/>
        <v>-</v>
      </c>
      <c r="G61" s="111" t="str">
        <f t="shared" si="2"/>
        <v>-</v>
      </c>
      <c r="H61" s="82"/>
    </row>
    <row r="62" spans="1:8" x14ac:dyDescent="0.25">
      <c r="A62" s="50"/>
      <c r="B62" s="106"/>
      <c r="C62" s="106"/>
      <c r="D62" s="106"/>
      <c r="E62" s="106"/>
      <c r="F62" s="112"/>
      <c r="G62" s="111"/>
      <c r="H62" s="82"/>
    </row>
    <row r="63" spans="1:8" x14ac:dyDescent="0.25">
      <c r="A63" s="52" t="s">
        <v>211</v>
      </c>
      <c r="B63" s="105">
        <f>B64</f>
        <v>0</v>
      </c>
      <c r="C63" s="101">
        <v>0</v>
      </c>
      <c r="D63" s="101">
        <v>0</v>
      </c>
      <c r="E63" s="105">
        <f t="shared" ref="E63:E64" si="11">E64</f>
        <v>0</v>
      </c>
      <c r="F63" s="111" t="str">
        <f t="shared" si="1"/>
        <v>-</v>
      </c>
      <c r="G63" s="111" t="str">
        <f t="shared" si="2"/>
        <v>-</v>
      </c>
      <c r="H63" s="82"/>
    </row>
    <row r="64" spans="1:8" x14ac:dyDescent="0.25">
      <c r="A64" s="49" t="s">
        <v>237</v>
      </c>
      <c r="B64" s="105">
        <f>B65</f>
        <v>0</v>
      </c>
      <c r="C64" s="105"/>
      <c r="D64" s="105"/>
      <c r="E64" s="105">
        <f t="shared" si="11"/>
        <v>0</v>
      </c>
      <c r="F64" s="111" t="str">
        <f t="shared" si="1"/>
        <v>-</v>
      </c>
      <c r="G64" s="111" t="str">
        <f t="shared" si="2"/>
        <v>-</v>
      </c>
      <c r="H64" s="82"/>
    </row>
    <row r="65" spans="1:8" x14ac:dyDescent="0.25">
      <c r="A65" s="50" t="s">
        <v>238</v>
      </c>
      <c r="B65" s="22">
        <v>0</v>
      </c>
      <c r="C65" s="106"/>
      <c r="D65" s="106"/>
      <c r="E65" s="22">
        <v>0</v>
      </c>
      <c r="F65" s="112" t="str">
        <f t="shared" si="1"/>
        <v>-</v>
      </c>
      <c r="G65" s="111" t="str">
        <f t="shared" si="2"/>
        <v>-</v>
      </c>
      <c r="H65" s="82"/>
    </row>
    <row r="66" spans="1:8" x14ac:dyDescent="0.25">
      <c r="A66" s="50"/>
      <c r="B66" s="106"/>
      <c r="C66" s="106"/>
      <c r="D66" s="106"/>
      <c r="E66" s="106"/>
      <c r="F66" s="112"/>
      <c r="G66" s="111"/>
      <c r="H66" s="82"/>
    </row>
    <row r="67" spans="1:8" x14ac:dyDescent="0.25">
      <c r="A67" s="50"/>
      <c r="B67" s="106"/>
      <c r="C67" s="106"/>
      <c r="D67" s="106"/>
      <c r="E67" s="106"/>
      <c r="F67" s="112"/>
      <c r="G67" s="111"/>
      <c r="H67" s="82"/>
    </row>
    <row r="68" spans="1:8" x14ac:dyDescent="0.25">
      <c r="A68" s="50"/>
      <c r="B68" s="106"/>
      <c r="C68" s="106"/>
      <c r="D68" s="106"/>
      <c r="E68" s="106"/>
      <c r="F68" s="112"/>
      <c r="G68" s="111"/>
      <c r="H68" s="82"/>
    </row>
    <row r="69" spans="1:8" x14ac:dyDescent="0.25">
      <c r="A69" s="7" t="s">
        <v>18</v>
      </c>
      <c r="B69" s="104">
        <f>B70</f>
        <v>372.02</v>
      </c>
      <c r="C69" s="104">
        <f t="shared" ref="C69:E71" si="12">C70</f>
        <v>455</v>
      </c>
      <c r="D69" s="104">
        <f t="shared" si="12"/>
        <v>664</v>
      </c>
      <c r="E69" s="104">
        <f t="shared" si="12"/>
        <v>188.77</v>
      </c>
      <c r="F69" s="110">
        <f t="shared" si="1"/>
        <v>50.741895597010924</v>
      </c>
      <c r="G69" s="110">
        <f t="shared" si="2"/>
        <v>28.429216867469879</v>
      </c>
      <c r="H69" s="82"/>
    </row>
    <row r="70" spans="1:8" x14ac:dyDescent="0.25">
      <c r="A70" s="52" t="s">
        <v>202</v>
      </c>
      <c r="B70" s="105">
        <f>B71</f>
        <v>372.02</v>
      </c>
      <c r="C70" s="105">
        <v>455</v>
      </c>
      <c r="D70" s="105">
        <v>664</v>
      </c>
      <c r="E70" s="105">
        <f t="shared" si="12"/>
        <v>188.77</v>
      </c>
      <c r="F70" s="111">
        <f t="shared" si="1"/>
        <v>50.741895597010924</v>
      </c>
      <c r="G70" s="111">
        <f t="shared" si="2"/>
        <v>28.429216867469879</v>
      </c>
      <c r="H70" s="82"/>
    </row>
    <row r="71" spans="1:8" x14ac:dyDescent="0.25">
      <c r="A71" s="49" t="s">
        <v>239</v>
      </c>
      <c r="B71" s="105">
        <f>B72</f>
        <v>372.02</v>
      </c>
      <c r="C71" s="105"/>
      <c r="D71" s="105"/>
      <c r="E71" s="105">
        <f t="shared" si="12"/>
        <v>188.77</v>
      </c>
      <c r="F71" s="111">
        <f t="shared" si="1"/>
        <v>50.741895597010924</v>
      </c>
      <c r="G71" s="111" t="str">
        <f t="shared" si="2"/>
        <v>-</v>
      </c>
      <c r="H71" s="82"/>
    </row>
    <row r="72" spans="1:8" x14ac:dyDescent="0.25">
      <c r="A72" s="50" t="s">
        <v>240</v>
      </c>
      <c r="B72" s="22">
        <v>372.02</v>
      </c>
      <c r="C72" s="105"/>
      <c r="D72" s="105"/>
      <c r="E72" s="22">
        <v>188.77</v>
      </c>
      <c r="F72" s="111">
        <f t="shared" si="1"/>
        <v>50.741895597010924</v>
      </c>
      <c r="G72" s="111" t="str">
        <f t="shared" si="2"/>
        <v>-</v>
      </c>
      <c r="H72" s="82"/>
    </row>
    <row r="73" spans="1:8" x14ac:dyDescent="0.25">
      <c r="A73" s="49" t="s">
        <v>203</v>
      </c>
      <c r="B73" s="105">
        <f>SUM(B74:B76)</f>
        <v>0</v>
      </c>
      <c r="C73" s="105"/>
      <c r="D73" s="105"/>
      <c r="E73" s="105">
        <f t="shared" ref="E73" si="13">SUM(E74:E76)</f>
        <v>0</v>
      </c>
      <c r="F73" s="111" t="str">
        <f t="shared" si="1"/>
        <v>-</v>
      </c>
      <c r="G73" s="111" t="str">
        <f t="shared" si="2"/>
        <v>-</v>
      </c>
      <c r="H73" s="82"/>
    </row>
    <row r="74" spans="1:8" x14ac:dyDescent="0.25">
      <c r="A74" s="50" t="s">
        <v>204</v>
      </c>
      <c r="B74" s="22">
        <v>0</v>
      </c>
      <c r="C74" s="106"/>
      <c r="D74" s="106"/>
      <c r="E74" s="22">
        <v>0</v>
      </c>
      <c r="F74" s="112" t="str">
        <f t="shared" si="1"/>
        <v>-</v>
      </c>
      <c r="G74" s="111" t="str">
        <f t="shared" si="2"/>
        <v>-</v>
      </c>
      <c r="H74" s="82"/>
    </row>
    <row r="75" spans="1:8" x14ac:dyDescent="0.25">
      <c r="A75" s="50" t="s">
        <v>205</v>
      </c>
      <c r="B75" s="22">
        <v>0</v>
      </c>
      <c r="C75" s="106"/>
      <c r="D75" s="106"/>
      <c r="E75" s="22">
        <v>0</v>
      </c>
      <c r="F75" s="112" t="str">
        <f t="shared" si="1"/>
        <v>-</v>
      </c>
      <c r="G75" s="111" t="str">
        <f t="shared" si="2"/>
        <v>-</v>
      </c>
      <c r="H75" s="82"/>
    </row>
    <row r="76" spans="1:8" x14ac:dyDescent="0.25">
      <c r="A76" s="50" t="s">
        <v>241</v>
      </c>
      <c r="B76" s="22">
        <v>0</v>
      </c>
      <c r="C76" s="106"/>
      <c r="D76" s="106"/>
      <c r="E76" s="22">
        <v>0</v>
      </c>
      <c r="F76" s="112" t="str">
        <f t="shared" ref="F76:F81" si="14">IFERROR(E76/B76*100,"-")</f>
        <v>-</v>
      </c>
      <c r="G76" s="111" t="str">
        <f t="shared" ref="G76:G81" si="15">IFERROR(E76/D76*100,"-")</f>
        <v>-</v>
      </c>
      <c r="H76" s="82"/>
    </row>
    <row r="77" spans="1:8" x14ac:dyDescent="0.25">
      <c r="A77" s="49" t="s">
        <v>242</v>
      </c>
      <c r="B77" s="105">
        <v>0</v>
      </c>
      <c r="C77" s="105"/>
      <c r="D77" s="105"/>
      <c r="E77" s="105">
        <f t="shared" ref="E77" si="16">E78</f>
        <v>0</v>
      </c>
      <c r="F77" s="112" t="str">
        <f t="shared" si="14"/>
        <v>-</v>
      </c>
      <c r="G77" s="111" t="str">
        <f t="shared" si="15"/>
        <v>-</v>
      </c>
      <c r="H77" s="82"/>
    </row>
    <row r="78" spans="1:8" x14ac:dyDescent="0.25">
      <c r="A78" s="50" t="s">
        <v>243</v>
      </c>
      <c r="B78" s="22">
        <v>0</v>
      </c>
      <c r="C78" s="106"/>
      <c r="D78" s="106"/>
      <c r="E78" s="22">
        <v>0</v>
      </c>
      <c r="F78" s="112" t="str">
        <f t="shared" si="14"/>
        <v>-</v>
      </c>
      <c r="G78" s="111" t="str">
        <f t="shared" si="15"/>
        <v>-</v>
      </c>
      <c r="H78" s="82"/>
    </row>
    <row r="79" spans="1:8" x14ac:dyDescent="0.25">
      <c r="A79" s="50"/>
      <c r="B79" s="106"/>
      <c r="C79" s="106"/>
      <c r="D79" s="106"/>
      <c r="E79" s="106"/>
      <c r="F79" s="112"/>
      <c r="G79" s="111"/>
      <c r="H79" s="82"/>
    </row>
    <row r="80" spans="1:8" x14ac:dyDescent="0.25">
      <c r="A80" s="50"/>
      <c r="B80" s="106"/>
      <c r="C80" s="106"/>
      <c r="D80" s="106"/>
      <c r="E80" s="106"/>
      <c r="F80" s="112"/>
      <c r="G80" s="112"/>
      <c r="H80" s="82"/>
    </row>
    <row r="81" spans="1:8" x14ac:dyDescent="0.25">
      <c r="A81" s="58" t="s">
        <v>19</v>
      </c>
      <c r="B81" s="108">
        <f>B11+B69</f>
        <v>1459145.3900000001</v>
      </c>
      <c r="C81" s="108">
        <f t="shared" ref="C81:E81" si="17">C11+C69</f>
        <v>1584825</v>
      </c>
      <c r="D81" s="108">
        <f t="shared" si="17"/>
        <v>1491047</v>
      </c>
      <c r="E81" s="108">
        <f t="shared" si="17"/>
        <v>1658408.8900000001</v>
      </c>
      <c r="F81" s="94">
        <f t="shared" si="14"/>
        <v>113.65617856627708</v>
      </c>
      <c r="G81" s="94">
        <f t="shared" si="15"/>
        <v>111.22445435992294</v>
      </c>
      <c r="H81" s="82"/>
    </row>
    <row r="82" spans="1:8" x14ac:dyDescent="0.25">
      <c r="A82" s="52"/>
      <c r="B82" s="109"/>
      <c r="C82" s="109"/>
      <c r="D82" s="109"/>
      <c r="E82" s="109"/>
      <c r="F82" s="113"/>
      <c r="G82" s="114"/>
      <c r="H82" s="82"/>
    </row>
    <row r="83" spans="1:8" x14ac:dyDescent="0.25">
      <c r="A83" s="52"/>
      <c r="B83" s="109"/>
      <c r="C83" s="109"/>
      <c r="D83" s="109"/>
      <c r="E83" s="109"/>
      <c r="F83" s="113"/>
      <c r="G83" s="114"/>
      <c r="H83" s="82"/>
    </row>
    <row r="84" spans="1:8" x14ac:dyDescent="0.25">
      <c r="A84" s="52"/>
      <c r="B84" s="109"/>
      <c r="C84" s="109"/>
      <c r="D84" s="109"/>
      <c r="E84" s="109"/>
      <c r="F84" s="113"/>
      <c r="G84" s="114"/>
      <c r="H84" s="82"/>
    </row>
    <row r="85" spans="1:8" x14ac:dyDescent="0.25">
      <c r="A85" s="52"/>
      <c r="B85" s="109"/>
      <c r="C85" s="109"/>
      <c r="D85" s="109"/>
      <c r="E85" s="109"/>
      <c r="F85" s="113"/>
      <c r="G85" s="114"/>
      <c r="H85" s="82"/>
    </row>
    <row r="86" spans="1:8" x14ac:dyDescent="0.25">
      <c r="A86" s="52"/>
      <c r="B86" s="109"/>
      <c r="C86" s="109"/>
      <c r="D86" s="109"/>
      <c r="E86" s="109"/>
      <c r="F86" s="113"/>
      <c r="G86" s="114"/>
      <c r="H86" s="82"/>
    </row>
    <row r="87" spans="1:8" x14ac:dyDescent="0.25">
      <c r="A87" s="52"/>
      <c r="B87" s="109"/>
      <c r="C87" s="109"/>
      <c r="D87" s="109"/>
      <c r="E87" s="109"/>
      <c r="F87" s="113"/>
      <c r="G87" s="114"/>
      <c r="H87" s="82"/>
    </row>
    <row r="88" spans="1:8" x14ac:dyDescent="0.25">
      <c r="A88" s="52"/>
      <c r="B88" s="109"/>
      <c r="C88" s="109"/>
      <c r="D88" s="109"/>
      <c r="E88" s="109"/>
      <c r="F88" s="113"/>
      <c r="G88" s="114"/>
      <c r="H88" s="82"/>
    </row>
    <row r="89" spans="1:8" x14ac:dyDescent="0.25">
      <c r="A89" s="52"/>
      <c r="B89" s="109"/>
      <c r="C89" s="109"/>
      <c r="D89" s="109"/>
      <c r="E89" s="109"/>
      <c r="F89" s="113"/>
      <c r="G89" s="114"/>
      <c r="H89" s="82"/>
    </row>
    <row r="90" spans="1:8" x14ac:dyDescent="0.25">
      <c r="A90" s="52"/>
      <c r="B90" s="109"/>
      <c r="C90" s="109"/>
      <c r="D90" s="109"/>
      <c r="E90" s="109"/>
      <c r="F90" s="113"/>
      <c r="G90" s="114"/>
      <c r="H90" s="82"/>
    </row>
    <row r="91" spans="1:8" x14ac:dyDescent="0.25">
      <c r="A91" s="52"/>
      <c r="B91" s="109"/>
      <c r="C91" s="109"/>
      <c r="D91" s="109"/>
      <c r="E91" s="109"/>
      <c r="F91" s="113"/>
      <c r="G91" s="114"/>
      <c r="H91" s="82"/>
    </row>
    <row r="92" spans="1:8" x14ac:dyDescent="0.25">
      <c r="A92" s="52"/>
      <c r="B92" s="109"/>
      <c r="C92" s="109"/>
      <c r="D92" s="109"/>
      <c r="E92" s="109"/>
      <c r="F92" s="113"/>
      <c r="G92" s="114"/>
      <c r="H92" s="82"/>
    </row>
    <row r="93" spans="1:8" x14ac:dyDescent="0.25">
      <c r="A93" s="52"/>
      <c r="B93" s="109"/>
      <c r="C93" s="109"/>
      <c r="D93" s="109"/>
      <c r="E93" s="109"/>
      <c r="F93" s="113"/>
      <c r="G93" s="114"/>
      <c r="H93" s="82"/>
    </row>
    <row r="94" spans="1:8" x14ac:dyDescent="0.25">
      <c r="A94" s="52"/>
      <c r="B94" s="109"/>
      <c r="C94" s="109"/>
      <c r="D94" s="109"/>
      <c r="E94" s="109"/>
      <c r="F94" s="113"/>
      <c r="G94" s="114"/>
      <c r="H94" s="82"/>
    </row>
    <row r="95" spans="1:8" x14ac:dyDescent="0.25">
      <c r="A95" s="52"/>
      <c r="B95" s="109"/>
      <c r="C95" s="109"/>
      <c r="D95" s="109"/>
      <c r="E95" s="109"/>
      <c r="F95" s="113"/>
      <c r="G95" s="114"/>
      <c r="H95" s="82"/>
    </row>
    <row r="96" spans="1:8" x14ac:dyDescent="0.25">
      <c r="A96" s="7" t="s">
        <v>20</v>
      </c>
      <c r="B96" s="104">
        <f>B97+B110+B144+B154+B158+B163</f>
        <v>1463663.96</v>
      </c>
      <c r="C96" s="104">
        <f t="shared" ref="C96:E96" si="18">C97+C110+C144+C154+C158+C163</f>
        <v>1595233</v>
      </c>
      <c r="D96" s="104">
        <f t="shared" si="18"/>
        <v>1517957</v>
      </c>
      <c r="E96" s="104">
        <f t="shared" si="18"/>
        <v>1638768.9600000002</v>
      </c>
      <c r="F96" s="110">
        <f t="shared" ref="F96:F159" si="19">IFERROR(E96/B96*100,"-")</f>
        <v>111.96347008503238</v>
      </c>
      <c r="G96" s="110">
        <f t="shared" ref="G96:G159" si="20">IFERROR(E96/D96*100,"-")</f>
        <v>107.95885258936848</v>
      </c>
      <c r="H96" s="82"/>
    </row>
    <row r="97" spans="1:8" s="5" customFormat="1" x14ac:dyDescent="0.25">
      <c r="A97" s="52" t="s">
        <v>21</v>
      </c>
      <c r="B97" s="105">
        <f>B98+B103+B105</f>
        <v>1203937.01</v>
      </c>
      <c r="C97" s="105">
        <v>1334429</v>
      </c>
      <c r="D97" s="105">
        <v>1324567</v>
      </c>
      <c r="E97" s="105">
        <f t="shared" ref="E97" si="21">E98+E103+E105</f>
        <v>1364238.78</v>
      </c>
      <c r="F97" s="111">
        <f t="shared" si="19"/>
        <v>113.31479709224988</v>
      </c>
      <c r="G97" s="111">
        <f t="shared" si="20"/>
        <v>102.99507537180075</v>
      </c>
      <c r="H97" s="82"/>
    </row>
    <row r="98" spans="1:8" s="5" customFormat="1" x14ac:dyDescent="0.25">
      <c r="A98" s="49" t="s">
        <v>22</v>
      </c>
      <c r="B98" s="105">
        <f>SUM(B99:B102)</f>
        <v>1003013.46</v>
      </c>
      <c r="C98" s="105"/>
      <c r="D98" s="105"/>
      <c r="E98" s="105">
        <f t="shared" ref="E98" si="22">SUM(E99:E102)</f>
        <v>1131063.73</v>
      </c>
      <c r="F98" s="111">
        <f t="shared" si="19"/>
        <v>112.766555495676</v>
      </c>
      <c r="G98" s="111" t="str">
        <f t="shared" si="20"/>
        <v>-</v>
      </c>
      <c r="H98" s="82"/>
    </row>
    <row r="99" spans="1:8" s="5" customFormat="1" x14ac:dyDescent="0.25">
      <c r="A99" s="50" t="s">
        <v>23</v>
      </c>
      <c r="B99" s="106">
        <v>995159.21</v>
      </c>
      <c r="C99" s="106"/>
      <c r="D99" s="106"/>
      <c r="E99" s="106">
        <v>1113954.68</v>
      </c>
      <c r="F99" s="112">
        <f t="shared" si="19"/>
        <v>111.93733312280756</v>
      </c>
      <c r="G99" s="111" t="str">
        <f t="shared" si="20"/>
        <v>-</v>
      </c>
      <c r="H99" s="82"/>
    </row>
    <row r="100" spans="1:8" s="5" customFormat="1" x14ac:dyDescent="0.25">
      <c r="A100" s="50" t="s">
        <v>244</v>
      </c>
      <c r="B100" s="22">
        <v>0</v>
      </c>
      <c r="C100" s="106"/>
      <c r="D100" s="106"/>
      <c r="E100" s="22">
        <v>17109.05</v>
      </c>
      <c r="F100" s="112" t="str">
        <f t="shared" si="19"/>
        <v>-</v>
      </c>
      <c r="G100" s="111" t="str">
        <f t="shared" si="20"/>
        <v>-</v>
      </c>
      <c r="H100" s="82"/>
    </row>
    <row r="101" spans="1:8" x14ac:dyDescent="0.25">
      <c r="A101" s="50" t="s">
        <v>145</v>
      </c>
      <c r="B101" s="106">
        <v>7854.25</v>
      </c>
      <c r="C101" s="106"/>
      <c r="D101" s="106"/>
      <c r="E101" s="106">
        <v>0</v>
      </c>
      <c r="F101" s="112">
        <f t="shared" si="19"/>
        <v>0</v>
      </c>
      <c r="G101" s="111" t="str">
        <f t="shared" si="20"/>
        <v>-</v>
      </c>
      <c r="H101" s="82"/>
    </row>
    <row r="102" spans="1:8" x14ac:dyDescent="0.25">
      <c r="A102" s="50" t="s">
        <v>245</v>
      </c>
      <c r="B102" s="106">
        <v>0</v>
      </c>
      <c r="C102" s="106"/>
      <c r="D102" s="106"/>
      <c r="E102" s="106">
        <v>0</v>
      </c>
      <c r="F102" s="112" t="str">
        <f t="shared" si="19"/>
        <v>-</v>
      </c>
      <c r="G102" s="111" t="str">
        <f t="shared" si="20"/>
        <v>-</v>
      </c>
      <c r="H102" s="82"/>
    </row>
    <row r="103" spans="1:8" x14ac:dyDescent="0.25">
      <c r="A103" s="49" t="s">
        <v>24</v>
      </c>
      <c r="B103" s="105">
        <f>B104</f>
        <v>50543.97</v>
      </c>
      <c r="C103" s="105"/>
      <c r="D103" s="105"/>
      <c r="E103" s="105">
        <f t="shared" ref="E103" si="23">E104</f>
        <v>59708.07</v>
      </c>
      <c r="F103" s="111">
        <f t="shared" si="19"/>
        <v>118.13094618408486</v>
      </c>
      <c r="G103" s="111" t="str">
        <f t="shared" si="20"/>
        <v>-</v>
      </c>
      <c r="H103" s="82"/>
    </row>
    <row r="104" spans="1:8" x14ac:dyDescent="0.25">
      <c r="A104" s="50" t="s">
        <v>25</v>
      </c>
      <c r="B104" s="106">
        <v>50543.97</v>
      </c>
      <c r="C104" s="106"/>
      <c r="D104" s="106"/>
      <c r="E104" s="106">
        <v>59708.07</v>
      </c>
      <c r="F104" s="112">
        <f t="shared" si="19"/>
        <v>118.13094618408486</v>
      </c>
      <c r="G104" s="111" t="str">
        <f t="shared" si="20"/>
        <v>-</v>
      </c>
      <c r="H104" s="82"/>
    </row>
    <row r="105" spans="1:8" x14ac:dyDescent="0.25">
      <c r="A105" s="49" t="s">
        <v>26</v>
      </c>
      <c r="B105" s="105">
        <f>SUM(B106:B108)</f>
        <v>150379.57999999999</v>
      </c>
      <c r="C105" s="105"/>
      <c r="D105" s="105"/>
      <c r="E105" s="105">
        <f t="shared" ref="E105" si="24">SUM(E106:E108)</f>
        <v>173466.98</v>
      </c>
      <c r="F105" s="111">
        <f t="shared" si="19"/>
        <v>115.35274935599635</v>
      </c>
      <c r="G105" s="111" t="str">
        <f t="shared" si="20"/>
        <v>-</v>
      </c>
      <c r="H105" s="82"/>
    </row>
    <row r="106" spans="1:8" x14ac:dyDescent="0.25">
      <c r="A106" s="50" t="s">
        <v>146</v>
      </c>
      <c r="B106" s="22">
        <v>196.8</v>
      </c>
      <c r="C106" s="106"/>
      <c r="D106" s="106"/>
      <c r="E106" s="22">
        <v>0</v>
      </c>
      <c r="F106" s="112">
        <f t="shared" si="19"/>
        <v>0</v>
      </c>
      <c r="G106" s="111" t="str">
        <f t="shared" si="20"/>
        <v>-</v>
      </c>
      <c r="H106" s="82"/>
    </row>
    <row r="107" spans="1:8" x14ac:dyDescent="0.25">
      <c r="A107" s="50" t="s">
        <v>27</v>
      </c>
      <c r="B107" s="106">
        <v>150182.78</v>
      </c>
      <c r="C107" s="106"/>
      <c r="D107" s="106"/>
      <c r="E107" s="106">
        <v>173466.98</v>
      </c>
      <c r="F107" s="112">
        <f t="shared" si="19"/>
        <v>115.50390797134</v>
      </c>
      <c r="G107" s="111" t="str">
        <f t="shared" si="20"/>
        <v>-</v>
      </c>
      <c r="H107" s="82"/>
    </row>
    <row r="108" spans="1:8" x14ac:dyDescent="0.25">
      <c r="A108" s="50" t="s">
        <v>212</v>
      </c>
      <c r="B108" s="106">
        <v>0</v>
      </c>
      <c r="C108" s="106"/>
      <c r="D108" s="106"/>
      <c r="E108" s="106">
        <v>0</v>
      </c>
      <c r="F108" s="112" t="str">
        <f t="shared" si="19"/>
        <v>-</v>
      </c>
      <c r="G108" s="111" t="str">
        <f t="shared" si="20"/>
        <v>-</v>
      </c>
      <c r="H108" s="82"/>
    </row>
    <row r="109" spans="1:8" ht="5.25" customHeight="1" x14ac:dyDescent="0.25">
      <c r="A109" s="50"/>
      <c r="B109" s="106"/>
      <c r="C109" s="106"/>
      <c r="D109" s="106"/>
      <c r="E109" s="106"/>
      <c r="F109" s="112"/>
      <c r="G109" s="111"/>
      <c r="H109" s="82"/>
    </row>
    <row r="110" spans="1:8" x14ac:dyDescent="0.25">
      <c r="A110" s="52" t="s">
        <v>28</v>
      </c>
      <c r="B110" s="105">
        <f>B111+B116+B123+B133+B135</f>
        <v>256661.46</v>
      </c>
      <c r="C110" s="105">
        <v>254559</v>
      </c>
      <c r="D110" s="105">
        <v>184427</v>
      </c>
      <c r="E110" s="105">
        <f t="shared" ref="E110" si="25">E111+E116+E123+E133+E135</f>
        <v>271407.55</v>
      </c>
      <c r="F110" s="111">
        <f t="shared" si="19"/>
        <v>105.7453464185858</v>
      </c>
      <c r="G110" s="111">
        <f t="shared" si="20"/>
        <v>147.16259007629034</v>
      </c>
      <c r="H110" s="82"/>
    </row>
    <row r="111" spans="1:8" x14ac:dyDescent="0.25">
      <c r="A111" s="49" t="s">
        <v>29</v>
      </c>
      <c r="B111" s="105">
        <f>SUM(B112:B115)</f>
        <v>59086.3</v>
      </c>
      <c r="C111" s="105"/>
      <c r="D111" s="105"/>
      <c r="E111" s="105">
        <f t="shared" ref="E111" si="26">SUM(E112:E115)</f>
        <v>66925.42</v>
      </c>
      <c r="F111" s="111">
        <f t="shared" si="19"/>
        <v>113.26723792148094</v>
      </c>
      <c r="G111" s="111" t="str">
        <f t="shared" si="20"/>
        <v>-</v>
      </c>
      <c r="H111" s="82"/>
    </row>
    <row r="112" spans="1:8" x14ac:dyDescent="0.25">
      <c r="A112" s="50" t="s">
        <v>30</v>
      </c>
      <c r="B112" s="106">
        <v>18402.7</v>
      </c>
      <c r="C112" s="106"/>
      <c r="D112" s="106"/>
      <c r="E112" s="106">
        <v>22512.22</v>
      </c>
      <c r="F112" s="112">
        <f t="shared" si="19"/>
        <v>122.33107098414906</v>
      </c>
      <c r="G112" s="111" t="str">
        <f t="shared" si="20"/>
        <v>-</v>
      </c>
      <c r="H112" s="82"/>
    </row>
    <row r="113" spans="1:8" x14ac:dyDescent="0.25">
      <c r="A113" s="50" t="s">
        <v>31</v>
      </c>
      <c r="B113" s="106">
        <v>39148.660000000003</v>
      </c>
      <c r="C113" s="106"/>
      <c r="D113" s="106"/>
      <c r="E113" s="106">
        <v>42912.2</v>
      </c>
      <c r="F113" s="112">
        <f t="shared" si="19"/>
        <v>109.61345803406807</v>
      </c>
      <c r="G113" s="111" t="str">
        <f t="shared" si="20"/>
        <v>-</v>
      </c>
      <c r="H113" s="82"/>
    </row>
    <row r="114" spans="1:8" x14ac:dyDescent="0.25">
      <c r="A114" s="50" t="s">
        <v>32</v>
      </c>
      <c r="B114" s="106">
        <v>1534.28</v>
      </c>
      <c r="C114" s="106"/>
      <c r="D114" s="106"/>
      <c r="E114" s="106">
        <v>1401</v>
      </c>
      <c r="F114" s="112">
        <f t="shared" si="19"/>
        <v>91.313189248377086</v>
      </c>
      <c r="G114" s="111" t="str">
        <f t="shared" si="20"/>
        <v>-</v>
      </c>
      <c r="H114" s="82"/>
    </row>
    <row r="115" spans="1:8" x14ac:dyDescent="0.25">
      <c r="A115" s="50" t="s">
        <v>33</v>
      </c>
      <c r="B115" s="106">
        <v>0.66</v>
      </c>
      <c r="C115" s="106"/>
      <c r="D115" s="106"/>
      <c r="E115" s="106">
        <v>100</v>
      </c>
      <c r="F115" s="112">
        <f t="shared" si="19"/>
        <v>15151.51515151515</v>
      </c>
      <c r="G115" s="111" t="str">
        <f t="shared" si="20"/>
        <v>-</v>
      </c>
      <c r="H115" s="82"/>
    </row>
    <row r="116" spans="1:8" x14ac:dyDescent="0.25">
      <c r="A116" s="49" t="s">
        <v>34</v>
      </c>
      <c r="B116" s="105">
        <f>SUM(B117:B122)</f>
        <v>53267.070000000007</v>
      </c>
      <c r="C116" s="105"/>
      <c r="D116" s="105"/>
      <c r="E116" s="105">
        <f t="shared" ref="E116" si="27">SUM(E117:E122)</f>
        <v>60745.86</v>
      </c>
      <c r="F116" s="111">
        <f t="shared" si="19"/>
        <v>114.04017529028721</v>
      </c>
      <c r="G116" s="111" t="str">
        <f t="shared" si="20"/>
        <v>-</v>
      </c>
      <c r="H116" s="82"/>
    </row>
    <row r="117" spans="1:8" x14ac:dyDescent="0.25">
      <c r="A117" s="50" t="s">
        <v>35</v>
      </c>
      <c r="B117" s="106">
        <v>18900.89</v>
      </c>
      <c r="C117" s="106"/>
      <c r="D117" s="106"/>
      <c r="E117" s="106">
        <v>21197.17</v>
      </c>
      <c r="F117" s="112">
        <f t="shared" si="19"/>
        <v>112.14905753115329</v>
      </c>
      <c r="G117" s="111" t="str">
        <f t="shared" si="20"/>
        <v>-</v>
      </c>
      <c r="H117" s="82"/>
    </row>
    <row r="118" spans="1:8" x14ac:dyDescent="0.25">
      <c r="A118" s="50" t="s">
        <v>36</v>
      </c>
      <c r="B118" s="106">
        <v>4308.1499999999996</v>
      </c>
      <c r="C118" s="106"/>
      <c r="D118" s="106"/>
      <c r="E118" s="106">
        <v>6422.81</v>
      </c>
      <c r="F118" s="112">
        <f t="shared" si="19"/>
        <v>149.08510613604449</v>
      </c>
      <c r="G118" s="111" t="str">
        <f t="shared" si="20"/>
        <v>-</v>
      </c>
      <c r="H118" s="82"/>
    </row>
    <row r="119" spans="1:8" x14ac:dyDescent="0.25">
      <c r="A119" s="50" t="s">
        <v>37</v>
      </c>
      <c r="B119" s="106">
        <v>26171.22</v>
      </c>
      <c r="C119" s="106"/>
      <c r="D119" s="106"/>
      <c r="E119" s="106">
        <v>28312.35</v>
      </c>
      <c r="F119" s="112">
        <f t="shared" si="19"/>
        <v>108.18123878061472</v>
      </c>
      <c r="G119" s="111" t="str">
        <f t="shared" si="20"/>
        <v>-</v>
      </c>
      <c r="H119" s="82"/>
    </row>
    <row r="120" spans="1:8" x14ac:dyDescent="0.25">
      <c r="A120" s="50" t="s">
        <v>38</v>
      </c>
      <c r="B120" s="106">
        <v>1104.4000000000001</v>
      </c>
      <c r="C120" s="106"/>
      <c r="D120" s="106"/>
      <c r="E120" s="106">
        <v>847.46</v>
      </c>
      <c r="F120" s="112">
        <f t="shared" si="19"/>
        <v>76.734878667149573</v>
      </c>
      <c r="G120" s="111" t="str">
        <f t="shared" si="20"/>
        <v>-</v>
      </c>
      <c r="H120" s="82"/>
    </row>
    <row r="121" spans="1:8" x14ac:dyDescent="0.25">
      <c r="A121" s="50" t="s">
        <v>39</v>
      </c>
      <c r="B121" s="106">
        <v>1768.47</v>
      </c>
      <c r="C121" s="106"/>
      <c r="D121" s="106"/>
      <c r="E121" s="106">
        <v>3072.69</v>
      </c>
      <c r="F121" s="112">
        <f t="shared" si="19"/>
        <v>173.74849446131401</v>
      </c>
      <c r="G121" s="111" t="str">
        <f t="shared" si="20"/>
        <v>-</v>
      </c>
      <c r="H121" s="82"/>
    </row>
    <row r="122" spans="1:8" x14ac:dyDescent="0.25">
      <c r="A122" s="50" t="s">
        <v>40</v>
      </c>
      <c r="B122" s="106">
        <v>1013.94</v>
      </c>
      <c r="C122" s="106"/>
      <c r="D122" s="106"/>
      <c r="E122" s="106">
        <v>893.38</v>
      </c>
      <c r="F122" s="112">
        <f t="shared" si="19"/>
        <v>88.109750083831386</v>
      </c>
      <c r="G122" s="111" t="str">
        <f t="shared" si="20"/>
        <v>-</v>
      </c>
      <c r="H122" s="82"/>
    </row>
    <row r="123" spans="1:8" x14ac:dyDescent="0.25">
      <c r="A123" s="49" t="s">
        <v>41</v>
      </c>
      <c r="B123" s="105">
        <f>SUM(B124:B132)</f>
        <v>86156.76</v>
      </c>
      <c r="C123" s="105"/>
      <c r="D123" s="105"/>
      <c r="E123" s="105">
        <f t="shared" ref="E123" si="28">SUM(E124:E132)</f>
        <v>76972.58</v>
      </c>
      <c r="F123" s="111">
        <f t="shared" si="19"/>
        <v>89.340151602729733</v>
      </c>
      <c r="G123" s="111" t="str">
        <f t="shared" si="20"/>
        <v>-</v>
      </c>
      <c r="H123" s="82"/>
    </row>
    <row r="124" spans="1:8" x14ac:dyDescent="0.25">
      <c r="A124" s="50" t="s">
        <v>42</v>
      </c>
      <c r="B124" s="106">
        <v>14301.06</v>
      </c>
      <c r="C124" s="106"/>
      <c r="D124" s="106"/>
      <c r="E124" s="106">
        <v>10545.59</v>
      </c>
      <c r="F124" s="112">
        <f t="shared" si="19"/>
        <v>73.739918579461943</v>
      </c>
      <c r="G124" s="111" t="str">
        <f t="shared" si="20"/>
        <v>-</v>
      </c>
      <c r="H124" s="82"/>
    </row>
    <row r="125" spans="1:8" x14ac:dyDescent="0.25">
      <c r="A125" s="50" t="s">
        <v>43</v>
      </c>
      <c r="B125" s="106">
        <v>7646.36</v>
      </c>
      <c r="C125" s="106"/>
      <c r="D125" s="106"/>
      <c r="E125" s="106">
        <v>13131.17</v>
      </c>
      <c r="F125" s="112">
        <f t="shared" si="19"/>
        <v>171.7309935707971</v>
      </c>
      <c r="G125" s="111" t="str">
        <f t="shared" si="20"/>
        <v>-</v>
      </c>
      <c r="H125" s="82"/>
    </row>
    <row r="126" spans="1:8" x14ac:dyDescent="0.25">
      <c r="A126" s="50" t="s">
        <v>44</v>
      </c>
      <c r="B126" s="106">
        <v>9165.1200000000008</v>
      </c>
      <c r="C126" s="106"/>
      <c r="D126" s="106"/>
      <c r="E126" s="106">
        <v>4456.28</v>
      </c>
      <c r="F126" s="112">
        <f t="shared" si="19"/>
        <v>48.622167522083721</v>
      </c>
      <c r="G126" s="111" t="str">
        <f t="shared" si="20"/>
        <v>-</v>
      </c>
      <c r="H126" s="82"/>
    </row>
    <row r="127" spans="1:8" x14ac:dyDescent="0.25">
      <c r="A127" s="50" t="s">
        <v>45</v>
      </c>
      <c r="B127" s="106">
        <v>14561.01</v>
      </c>
      <c r="C127" s="106"/>
      <c r="D127" s="106"/>
      <c r="E127" s="106">
        <v>10522.37</v>
      </c>
      <c r="F127" s="112">
        <f t="shared" si="19"/>
        <v>72.264011905767532</v>
      </c>
      <c r="G127" s="111" t="str">
        <f t="shared" si="20"/>
        <v>-</v>
      </c>
      <c r="H127" s="82"/>
    </row>
    <row r="128" spans="1:8" x14ac:dyDescent="0.25">
      <c r="A128" s="50" t="s">
        <v>46</v>
      </c>
      <c r="B128" s="106">
        <v>0</v>
      </c>
      <c r="C128" s="106"/>
      <c r="D128" s="106"/>
      <c r="E128" s="106">
        <v>0</v>
      </c>
      <c r="F128" s="112" t="str">
        <f t="shared" si="19"/>
        <v>-</v>
      </c>
      <c r="G128" s="111" t="str">
        <f t="shared" si="20"/>
        <v>-</v>
      </c>
      <c r="H128" s="82"/>
    </row>
    <row r="129" spans="1:8" x14ac:dyDescent="0.25">
      <c r="A129" s="50" t="s">
        <v>47</v>
      </c>
      <c r="B129" s="106">
        <v>3991.31</v>
      </c>
      <c r="C129" s="106"/>
      <c r="D129" s="106"/>
      <c r="E129" s="106">
        <v>4545.67</v>
      </c>
      <c r="F129" s="112">
        <f t="shared" si="19"/>
        <v>113.8891742310169</v>
      </c>
      <c r="G129" s="111" t="str">
        <f t="shared" si="20"/>
        <v>-</v>
      </c>
      <c r="H129" s="82"/>
    </row>
    <row r="130" spans="1:8" x14ac:dyDescent="0.25">
      <c r="A130" s="50" t="s">
        <v>48</v>
      </c>
      <c r="B130" s="106">
        <v>18633.259999999998</v>
      </c>
      <c r="C130" s="106"/>
      <c r="D130" s="106"/>
      <c r="E130" s="106">
        <v>14604.9</v>
      </c>
      <c r="F130" s="112">
        <f t="shared" si="19"/>
        <v>78.380809369911645</v>
      </c>
      <c r="G130" s="111" t="str">
        <f t="shared" si="20"/>
        <v>-</v>
      </c>
      <c r="H130" s="82"/>
    </row>
    <row r="131" spans="1:8" x14ac:dyDescent="0.25">
      <c r="A131" s="50" t="s">
        <v>49</v>
      </c>
      <c r="B131" s="106">
        <v>2677.69</v>
      </c>
      <c r="C131" s="106"/>
      <c r="D131" s="106"/>
      <c r="E131" s="106">
        <v>2730.77</v>
      </c>
      <c r="F131" s="112">
        <f t="shared" si="19"/>
        <v>101.98230564404393</v>
      </c>
      <c r="G131" s="111" t="str">
        <f t="shared" si="20"/>
        <v>-</v>
      </c>
      <c r="H131" s="82"/>
    </row>
    <row r="132" spans="1:8" x14ac:dyDescent="0.25">
      <c r="A132" s="50" t="s">
        <v>50</v>
      </c>
      <c r="B132" s="106">
        <v>15180.95</v>
      </c>
      <c r="C132" s="106"/>
      <c r="D132" s="106"/>
      <c r="E132" s="106">
        <v>16435.830000000002</v>
      </c>
      <c r="F132" s="112">
        <f t="shared" si="19"/>
        <v>108.26614935165455</v>
      </c>
      <c r="G132" s="111" t="str">
        <f t="shared" si="20"/>
        <v>-</v>
      </c>
      <c r="H132" s="82"/>
    </row>
    <row r="133" spans="1:8" x14ac:dyDescent="0.25">
      <c r="A133" s="96" t="s">
        <v>51</v>
      </c>
      <c r="B133" s="105">
        <f>B134</f>
        <v>765.55</v>
      </c>
      <c r="C133" s="105"/>
      <c r="D133" s="105"/>
      <c r="E133" s="105">
        <f t="shared" ref="E133" si="29">E134</f>
        <v>16.45</v>
      </c>
      <c r="F133" s="111">
        <f t="shared" si="19"/>
        <v>2.1487819214943507</v>
      </c>
      <c r="G133" s="111" t="str">
        <f t="shared" si="20"/>
        <v>-</v>
      </c>
      <c r="H133" s="82"/>
    </row>
    <row r="134" spans="1:8" x14ac:dyDescent="0.25">
      <c r="A134" s="50" t="s">
        <v>52</v>
      </c>
      <c r="B134" s="22">
        <v>765.55</v>
      </c>
      <c r="C134" s="106"/>
      <c r="D134" s="106"/>
      <c r="E134" s="22">
        <v>16.45</v>
      </c>
      <c r="F134" s="112">
        <f t="shared" si="19"/>
        <v>2.1487819214943507</v>
      </c>
      <c r="G134" s="111" t="str">
        <f t="shared" si="20"/>
        <v>-</v>
      </c>
      <c r="H134" s="82"/>
    </row>
    <row r="135" spans="1:8" x14ac:dyDescent="0.25">
      <c r="A135" s="49" t="s">
        <v>53</v>
      </c>
      <c r="B135" s="105">
        <f>SUM(B136:B142)</f>
        <v>57385.78</v>
      </c>
      <c r="C135" s="105"/>
      <c r="D135" s="105"/>
      <c r="E135" s="105">
        <f t="shared" ref="E135" si="30">SUM(E136:E142)</f>
        <v>66747.240000000005</v>
      </c>
      <c r="F135" s="111">
        <f t="shared" si="19"/>
        <v>116.31320511806236</v>
      </c>
      <c r="G135" s="111" t="str">
        <f t="shared" si="20"/>
        <v>-</v>
      </c>
      <c r="H135" s="82"/>
    </row>
    <row r="136" spans="1:8" x14ac:dyDescent="0.25">
      <c r="A136" s="50" t="s">
        <v>54</v>
      </c>
      <c r="B136" s="22">
        <v>0</v>
      </c>
      <c r="C136" s="106"/>
      <c r="D136" s="106"/>
      <c r="E136" s="22">
        <v>0</v>
      </c>
      <c r="F136" s="112" t="str">
        <f t="shared" si="19"/>
        <v>-</v>
      </c>
      <c r="G136" s="111" t="str">
        <f t="shared" si="20"/>
        <v>-</v>
      </c>
      <c r="H136" s="82"/>
    </row>
    <row r="137" spans="1:8" x14ac:dyDescent="0.25">
      <c r="A137" s="50" t="s">
        <v>55</v>
      </c>
      <c r="B137" s="106">
        <v>1846.76</v>
      </c>
      <c r="C137" s="106"/>
      <c r="D137" s="106"/>
      <c r="E137" s="106">
        <v>1306.3399999999999</v>
      </c>
      <c r="F137" s="112">
        <f t="shared" si="19"/>
        <v>70.736858064935333</v>
      </c>
      <c r="G137" s="111" t="str">
        <f t="shared" si="20"/>
        <v>-</v>
      </c>
      <c r="H137" s="82"/>
    </row>
    <row r="138" spans="1:8" x14ac:dyDescent="0.25">
      <c r="A138" s="50" t="s">
        <v>56</v>
      </c>
      <c r="B138" s="106">
        <v>2716.7</v>
      </c>
      <c r="C138" s="106"/>
      <c r="D138" s="106"/>
      <c r="E138" s="106">
        <v>2673.08</v>
      </c>
      <c r="F138" s="112">
        <f t="shared" si="19"/>
        <v>98.394375529134621</v>
      </c>
      <c r="G138" s="111" t="str">
        <f t="shared" si="20"/>
        <v>-</v>
      </c>
      <c r="H138" s="82"/>
    </row>
    <row r="139" spans="1:8" x14ac:dyDescent="0.25">
      <c r="A139" s="50" t="s">
        <v>57</v>
      </c>
      <c r="B139" s="106">
        <v>564.07000000000005</v>
      </c>
      <c r="C139" s="106"/>
      <c r="D139" s="106"/>
      <c r="E139" s="106">
        <v>605.89</v>
      </c>
      <c r="F139" s="112">
        <f t="shared" si="19"/>
        <v>107.41397344301238</v>
      </c>
      <c r="G139" s="111" t="str">
        <f t="shared" si="20"/>
        <v>-</v>
      </c>
      <c r="H139" s="82"/>
    </row>
    <row r="140" spans="1:8" x14ac:dyDescent="0.25">
      <c r="A140" s="50" t="s">
        <v>58</v>
      </c>
      <c r="B140" s="106">
        <v>2268.1</v>
      </c>
      <c r="C140" s="106"/>
      <c r="D140" s="106"/>
      <c r="E140" s="106">
        <v>1918.74</v>
      </c>
      <c r="F140" s="112">
        <f t="shared" si="19"/>
        <v>84.596799082932847</v>
      </c>
      <c r="G140" s="111" t="str">
        <f t="shared" si="20"/>
        <v>-</v>
      </c>
      <c r="H140" s="82"/>
    </row>
    <row r="141" spans="1:8" x14ac:dyDescent="0.25">
      <c r="A141" s="50" t="s">
        <v>246</v>
      </c>
      <c r="B141" s="106">
        <v>1389.44</v>
      </c>
      <c r="C141" s="106"/>
      <c r="D141" s="106"/>
      <c r="E141" s="106">
        <v>0</v>
      </c>
      <c r="F141" s="112">
        <f t="shared" si="19"/>
        <v>0</v>
      </c>
      <c r="G141" s="111" t="str">
        <f t="shared" si="20"/>
        <v>-</v>
      </c>
      <c r="H141" s="82"/>
    </row>
    <row r="142" spans="1:8" x14ac:dyDescent="0.25">
      <c r="A142" s="50" t="s">
        <v>59</v>
      </c>
      <c r="B142" s="106">
        <v>48600.71</v>
      </c>
      <c r="C142" s="106"/>
      <c r="D142" s="106"/>
      <c r="E142" s="106">
        <v>60243.19</v>
      </c>
      <c r="F142" s="112">
        <f t="shared" si="19"/>
        <v>123.95537019932425</v>
      </c>
      <c r="G142" s="111" t="str">
        <f t="shared" si="20"/>
        <v>-</v>
      </c>
      <c r="H142" s="82"/>
    </row>
    <row r="143" spans="1:8" ht="5.25" customHeight="1" x14ac:dyDescent="0.25">
      <c r="A143" s="50"/>
      <c r="B143" s="106"/>
      <c r="C143" s="106"/>
      <c r="D143" s="106"/>
      <c r="E143" s="106"/>
      <c r="F143" s="112"/>
      <c r="G143" s="111"/>
      <c r="H143" s="82"/>
    </row>
    <row r="144" spans="1:8" x14ac:dyDescent="0.25">
      <c r="A144" s="52" t="s">
        <v>60</v>
      </c>
      <c r="B144" s="105">
        <f>B145+B148</f>
        <v>2533.14</v>
      </c>
      <c r="C144" s="105">
        <v>5245</v>
      </c>
      <c r="D144" s="105">
        <v>7963</v>
      </c>
      <c r="E144" s="105">
        <f t="shared" ref="E144" si="31">E145+E148</f>
        <v>1083.71</v>
      </c>
      <c r="F144" s="111">
        <f t="shared" si="19"/>
        <v>42.781291203802404</v>
      </c>
      <c r="G144" s="111">
        <f t="shared" si="20"/>
        <v>13.609318096194903</v>
      </c>
      <c r="H144" s="82"/>
    </row>
    <row r="145" spans="1:8" x14ac:dyDescent="0.25">
      <c r="A145" s="49" t="s">
        <v>61</v>
      </c>
      <c r="B145" s="105">
        <f>B146+B147</f>
        <v>0</v>
      </c>
      <c r="C145" s="105"/>
      <c r="D145" s="105"/>
      <c r="E145" s="105">
        <f t="shared" ref="E145" si="32">E146+E147</f>
        <v>0</v>
      </c>
      <c r="F145" s="111" t="str">
        <f t="shared" si="19"/>
        <v>-</v>
      </c>
      <c r="G145" s="111" t="str">
        <f t="shared" si="20"/>
        <v>-</v>
      </c>
      <c r="H145" s="82"/>
    </row>
    <row r="146" spans="1:8" x14ac:dyDescent="0.25">
      <c r="A146" s="50" t="s">
        <v>219</v>
      </c>
      <c r="B146" s="22">
        <v>0</v>
      </c>
      <c r="C146" s="106"/>
      <c r="D146" s="106"/>
      <c r="E146" s="22">
        <v>0</v>
      </c>
      <c r="F146" s="112" t="str">
        <f t="shared" si="19"/>
        <v>-</v>
      </c>
      <c r="G146" s="111" t="str">
        <f t="shared" si="20"/>
        <v>-</v>
      </c>
      <c r="H146" s="82"/>
    </row>
    <row r="147" spans="1:8" x14ac:dyDescent="0.25">
      <c r="A147" s="50" t="s">
        <v>218</v>
      </c>
      <c r="B147" s="22">
        <v>0</v>
      </c>
      <c r="C147" s="106"/>
      <c r="D147" s="106"/>
      <c r="E147" s="22">
        <v>0</v>
      </c>
      <c r="F147" s="112" t="str">
        <f t="shared" si="19"/>
        <v>-</v>
      </c>
      <c r="G147" s="111" t="str">
        <f t="shared" si="20"/>
        <v>-</v>
      </c>
      <c r="H147" s="82"/>
    </row>
    <row r="148" spans="1:8" x14ac:dyDescent="0.25">
      <c r="A148" s="49" t="s">
        <v>62</v>
      </c>
      <c r="B148" s="105">
        <f>SUM(B149:B152)</f>
        <v>2533.14</v>
      </c>
      <c r="C148" s="105"/>
      <c r="D148" s="105"/>
      <c r="E148" s="105">
        <f t="shared" ref="E148" si="33">SUM(E149:E152)</f>
        <v>1083.71</v>
      </c>
      <c r="F148" s="111">
        <f t="shared" si="19"/>
        <v>42.781291203802404</v>
      </c>
      <c r="G148" s="111" t="str">
        <f t="shared" si="20"/>
        <v>-</v>
      </c>
      <c r="H148" s="82"/>
    </row>
    <row r="149" spans="1:8" x14ac:dyDescent="0.25">
      <c r="A149" s="50" t="s">
        <v>63</v>
      </c>
      <c r="B149" s="106">
        <v>1057</v>
      </c>
      <c r="C149" s="106"/>
      <c r="D149" s="106"/>
      <c r="E149" s="106">
        <v>1071.72</v>
      </c>
      <c r="F149" s="112">
        <f t="shared" si="19"/>
        <v>101.39262062440871</v>
      </c>
      <c r="G149" s="111" t="str">
        <f t="shared" si="20"/>
        <v>-</v>
      </c>
      <c r="H149" s="82"/>
    </row>
    <row r="150" spans="1:8" x14ac:dyDescent="0.25">
      <c r="A150" s="50" t="s">
        <v>64</v>
      </c>
      <c r="B150" s="22">
        <v>4.82</v>
      </c>
      <c r="C150" s="106"/>
      <c r="D150" s="106"/>
      <c r="E150" s="22">
        <v>0</v>
      </c>
      <c r="F150" s="112">
        <f t="shared" si="19"/>
        <v>0</v>
      </c>
      <c r="G150" s="111" t="str">
        <f t="shared" si="20"/>
        <v>-</v>
      </c>
      <c r="H150" s="82"/>
    </row>
    <row r="151" spans="1:8" x14ac:dyDescent="0.25">
      <c r="A151" s="50" t="s">
        <v>65</v>
      </c>
      <c r="B151" s="106">
        <v>1471.32</v>
      </c>
      <c r="C151" s="106"/>
      <c r="D151" s="106"/>
      <c r="E151" s="106">
        <v>11.99</v>
      </c>
      <c r="F151" s="112">
        <f t="shared" si="19"/>
        <v>0.81491449854552389</v>
      </c>
      <c r="G151" s="111" t="str">
        <f t="shared" si="20"/>
        <v>-</v>
      </c>
      <c r="H151" s="82"/>
    </row>
    <row r="152" spans="1:8" x14ac:dyDescent="0.25">
      <c r="A152" s="50" t="s">
        <v>66</v>
      </c>
      <c r="B152" s="22">
        <v>0</v>
      </c>
      <c r="C152" s="106"/>
      <c r="D152" s="106"/>
      <c r="E152" s="22">
        <v>0</v>
      </c>
      <c r="F152" s="112" t="str">
        <f t="shared" si="19"/>
        <v>-</v>
      </c>
      <c r="G152" s="111" t="str">
        <f t="shared" si="20"/>
        <v>-</v>
      </c>
      <c r="H152" s="82"/>
    </row>
    <row r="153" spans="1:8" ht="5.25" customHeight="1" x14ac:dyDescent="0.25">
      <c r="A153" s="50"/>
      <c r="B153" s="106"/>
      <c r="C153" s="106"/>
      <c r="D153" s="106"/>
      <c r="E153" s="106"/>
      <c r="F153" s="112"/>
      <c r="G153" s="111"/>
      <c r="H153" s="82"/>
    </row>
    <row r="154" spans="1:8" x14ac:dyDescent="0.25">
      <c r="A154" s="52" t="s">
        <v>67</v>
      </c>
      <c r="B154" s="105">
        <f>B155</f>
        <v>0</v>
      </c>
      <c r="C154" s="101">
        <v>0</v>
      </c>
      <c r="D154" s="101">
        <v>0</v>
      </c>
      <c r="E154" s="105">
        <f t="shared" ref="E154:E155" si="34">E155</f>
        <v>0</v>
      </c>
      <c r="F154" s="111" t="str">
        <f t="shared" si="19"/>
        <v>-</v>
      </c>
      <c r="G154" s="111" t="str">
        <f t="shared" si="20"/>
        <v>-</v>
      </c>
      <c r="H154" s="82"/>
    </row>
    <row r="155" spans="1:8" x14ac:dyDescent="0.25">
      <c r="A155" s="49" t="s">
        <v>247</v>
      </c>
      <c r="B155" s="105">
        <f>B156</f>
        <v>0</v>
      </c>
      <c r="C155" s="105"/>
      <c r="D155" s="105"/>
      <c r="E155" s="105">
        <f t="shared" si="34"/>
        <v>0</v>
      </c>
      <c r="F155" s="111" t="str">
        <f t="shared" si="19"/>
        <v>-</v>
      </c>
      <c r="G155" s="111" t="str">
        <f t="shared" si="20"/>
        <v>-</v>
      </c>
      <c r="H155" s="82"/>
    </row>
    <row r="156" spans="1:8" x14ac:dyDescent="0.25">
      <c r="A156" s="50" t="s">
        <v>248</v>
      </c>
      <c r="B156" s="22">
        <v>0</v>
      </c>
      <c r="C156" s="106"/>
      <c r="D156" s="106"/>
      <c r="E156" s="22">
        <v>0</v>
      </c>
      <c r="F156" s="112" t="str">
        <f t="shared" si="19"/>
        <v>-</v>
      </c>
      <c r="G156" s="111" t="str">
        <f t="shared" si="20"/>
        <v>-</v>
      </c>
      <c r="H156" s="82"/>
    </row>
    <row r="157" spans="1:8" x14ac:dyDescent="0.25">
      <c r="A157" s="50"/>
      <c r="B157" s="22">
        <v>0</v>
      </c>
      <c r="C157" s="106"/>
      <c r="D157" s="106"/>
      <c r="E157" s="22">
        <v>0</v>
      </c>
      <c r="F157" s="112"/>
      <c r="G157" s="111"/>
      <c r="H157" s="82"/>
    </row>
    <row r="158" spans="1:8" x14ac:dyDescent="0.25">
      <c r="A158" s="52" t="s">
        <v>68</v>
      </c>
      <c r="B158" s="105">
        <f>B159</f>
        <v>532.35</v>
      </c>
      <c r="C158" s="105">
        <v>1000</v>
      </c>
      <c r="D158" s="105">
        <v>1000</v>
      </c>
      <c r="E158" s="105">
        <f t="shared" ref="E158" si="35">E159</f>
        <v>578.54999999999995</v>
      </c>
      <c r="F158" s="111">
        <f t="shared" si="19"/>
        <v>108.67850098619327</v>
      </c>
      <c r="G158" s="111">
        <f t="shared" si="20"/>
        <v>57.855000000000004</v>
      </c>
      <c r="H158" s="82"/>
    </row>
    <row r="159" spans="1:8" x14ac:dyDescent="0.25">
      <c r="A159" s="49" t="s">
        <v>69</v>
      </c>
      <c r="B159" s="105">
        <f>B160+B161</f>
        <v>532.35</v>
      </c>
      <c r="C159" s="105"/>
      <c r="D159" s="105"/>
      <c r="E159" s="105">
        <f t="shared" ref="E159" si="36">E160+E161</f>
        <v>578.54999999999995</v>
      </c>
      <c r="F159" s="111">
        <f t="shared" si="19"/>
        <v>108.67850098619327</v>
      </c>
      <c r="G159" s="111" t="str">
        <f t="shared" si="20"/>
        <v>-</v>
      </c>
      <c r="H159" s="82"/>
    </row>
    <row r="160" spans="1:8" x14ac:dyDescent="0.25">
      <c r="A160" s="50" t="s">
        <v>70</v>
      </c>
      <c r="B160" s="22">
        <v>532.35</v>
      </c>
      <c r="C160" s="106"/>
      <c r="D160" s="106"/>
      <c r="E160" s="22">
        <v>578.54999999999995</v>
      </c>
      <c r="F160" s="112">
        <f t="shared" ref="F160:F207" si="37">IFERROR(E160/B160*100,"-")</f>
        <v>108.67850098619327</v>
      </c>
      <c r="G160" s="111" t="str">
        <f t="shared" ref="G160:G207" si="38">IFERROR(E160/D160*100,"-")</f>
        <v>-</v>
      </c>
      <c r="H160" s="82"/>
    </row>
    <row r="161" spans="1:8" x14ac:dyDescent="0.25">
      <c r="A161" s="50" t="s">
        <v>71</v>
      </c>
      <c r="B161" s="106">
        <v>0</v>
      </c>
      <c r="C161" s="106"/>
      <c r="D161" s="106"/>
      <c r="E161" s="106">
        <v>0</v>
      </c>
      <c r="F161" s="112" t="str">
        <f t="shared" si="37"/>
        <v>-</v>
      </c>
      <c r="G161" s="111" t="str">
        <f t="shared" si="38"/>
        <v>-</v>
      </c>
      <c r="H161" s="82"/>
    </row>
    <row r="162" spans="1:8" ht="7.5" customHeight="1" x14ac:dyDescent="0.25">
      <c r="A162" s="50"/>
      <c r="B162" s="106"/>
      <c r="C162" s="106"/>
      <c r="D162" s="106"/>
      <c r="E162" s="106"/>
      <c r="F162" s="112"/>
      <c r="G162" s="111"/>
      <c r="H162" s="82"/>
    </row>
    <row r="163" spans="1:8" x14ac:dyDescent="0.25">
      <c r="A163" s="52" t="s">
        <v>72</v>
      </c>
      <c r="B163" s="105">
        <f>B164+B168</f>
        <v>0</v>
      </c>
      <c r="C163" s="22">
        <v>0</v>
      </c>
      <c r="D163" s="22">
        <v>0</v>
      </c>
      <c r="E163" s="105">
        <v>1460.37</v>
      </c>
      <c r="F163" s="111" t="str">
        <f t="shared" si="37"/>
        <v>-</v>
      </c>
      <c r="G163" s="111" t="str">
        <f t="shared" si="38"/>
        <v>-</v>
      </c>
      <c r="H163" s="82"/>
    </row>
    <row r="164" spans="1:8" x14ac:dyDescent="0.25">
      <c r="A164" s="49" t="s">
        <v>73</v>
      </c>
      <c r="B164" s="105">
        <f>B165+B167</f>
        <v>0</v>
      </c>
      <c r="C164" s="105"/>
      <c r="D164" s="105"/>
      <c r="E164" s="105">
        <f t="shared" ref="E164" si="39">E165+E167</f>
        <v>0</v>
      </c>
      <c r="F164" s="111" t="str">
        <f t="shared" si="37"/>
        <v>-</v>
      </c>
      <c r="G164" s="111" t="str">
        <f t="shared" si="38"/>
        <v>-</v>
      </c>
      <c r="H164" s="82"/>
    </row>
    <row r="165" spans="1:8" x14ac:dyDescent="0.25">
      <c r="A165" s="50" t="s">
        <v>74</v>
      </c>
      <c r="B165" s="22">
        <v>0</v>
      </c>
      <c r="C165" s="106"/>
      <c r="D165" s="106"/>
      <c r="E165" s="22">
        <v>0</v>
      </c>
      <c r="F165" s="112" t="str">
        <f t="shared" si="37"/>
        <v>-</v>
      </c>
      <c r="G165" s="111" t="str">
        <f t="shared" si="38"/>
        <v>-</v>
      </c>
      <c r="H165" s="82"/>
    </row>
    <row r="166" spans="1:8" x14ac:dyDescent="0.25">
      <c r="A166" s="50" t="s">
        <v>284</v>
      </c>
      <c r="B166" s="22">
        <v>0</v>
      </c>
      <c r="C166" s="106"/>
      <c r="D166" s="106"/>
      <c r="E166" s="22">
        <v>1460.37</v>
      </c>
      <c r="F166" s="112"/>
      <c r="G166" s="111"/>
      <c r="H166" s="82"/>
    </row>
    <row r="167" spans="1:8" x14ac:dyDescent="0.25">
      <c r="A167" s="50" t="s">
        <v>147</v>
      </c>
      <c r="B167" s="22">
        <v>0</v>
      </c>
      <c r="C167" s="106"/>
      <c r="D167" s="106"/>
      <c r="E167" s="22">
        <v>0</v>
      </c>
      <c r="F167" s="112" t="str">
        <f t="shared" si="37"/>
        <v>-</v>
      </c>
      <c r="G167" s="111" t="str">
        <f t="shared" si="38"/>
        <v>-</v>
      </c>
      <c r="H167" s="82"/>
    </row>
    <row r="168" spans="1:8" x14ac:dyDescent="0.25">
      <c r="A168" s="49" t="s">
        <v>75</v>
      </c>
      <c r="B168" s="105">
        <f>B169</f>
        <v>0</v>
      </c>
      <c r="C168" s="105"/>
      <c r="D168" s="105"/>
      <c r="E168" s="105">
        <f t="shared" ref="E168" si="40">E169</f>
        <v>0</v>
      </c>
      <c r="F168" s="111" t="str">
        <f t="shared" si="37"/>
        <v>-</v>
      </c>
      <c r="G168" s="111" t="str">
        <f t="shared" si="38"/>
        <v>-</v>
      </c>
      <c r="H168" s="82"/>
    </row>
    <row r="169" spans="1:8" x14ac:dyDescent="0.25">
      <c r="A169" s="50" t="s">
        <v>76</v>
      </c>
      <c r="B169" s="22">
        <v>0</v>
      </c>
      <c r="C169" s="106"/>
      <c r="D169" s="106"/>
      <c r="E169" s="22">
        <v>0</v>
      </c>
      <c r="F169" s="112" t="str">
        <f t="shared" si="37"/>
        <v>-</v>
      </c>
      <c r="G169" s="111" t="str">
        <f t="shared" si="38"/>
        <v>-</v>
      </c>
      <c r="H169" s="82"/>
    </row>
    <row r="170" spans="1:8" x14ac:dyDescent="0.25">
      <c r="A170" s="49"/>
      <c r="B170" s="106"/>
      <c r="C170" s="106"/>
      <c r="D170" s="106"/>
      <c r="E170" s="106"/>
      <c r="F170" s="112"/>
      <c r="G170" s="111"/>
      <c r="H170" s="82"/>
    </row>
    <row r="171" spans="1:8" x14ac:dyDescent="0.25">
      <c r="A171" s="49"/>
      <c r="B171" s="106"/>
      <c r="C171" s="106"/>
      <c r="D171" s="106"/>
      <c r="E171" s="106"/>
      <c r="F171" s="112"/>
      <c r="G171" s="111"/>
      <c r="H171" s="82"/>
    </row>
    <row r="172" spans="1:8" x14ac:dyDescent="0.25">
      <c r="A172" s="7" t="s">
        <v>77</v>
      </c>
      <c r="B172" s="104">
        <f>B173+B178+B201</f>
        <v>11790.45</v>
      </c>
      <c r="C172" s="104">
        <f t="shared" ref="C172:E172" si="41">C173+C178+C201</f>
        <v>35231</v>
      </c>
      <c r="D172" s="104">
        <f t="shared" si="41"/>
        <v>18729</v>
      </c>
      <c r="E172" s="104">
        <f t="shared" si="41"/>
        <v>17280.09</v>
      </c>
      <c r="F172" s="110">
        <f t="shared" si="37"/>
        <v>146.56005495973434</v>
      </c>
      <c r="G172" s="110">
        <f t="shared" si="38"/>
        <v>92.263815473330141</v>
      </c>
      <c r="H172" s="82"/>
    </row>
    <row r="173" spans="1:8" x14ac:dyDescent="0.25">
      <c r="A173" s="52" t="s">
        <v>78</v>
      </c>
      <c r="B173" s="105">
        <f>B174</f>
        <v>0</v>
      </c>
      <c r="C173" s="22">
        <v>0</v>
      </c>
      <c r="D173" s="22">
        <v>0</v>
      </c>
      <c r="E173" s="105">
        <f t="shared" ref="E173" si="42">E174</f>
        <v>0</v>
      </c>
      <c r="F173" s="111" t="str">
        <f t="shared" si="37"/>
        <v>-</v>
      </c>
      <c r="G173" s="111" t="str">
        <f t="shared" si="38"/>
        <v>-</v>
      </c>
      <c r="H173" s="82"/>
    </row>
    <row r="174" spans="1:8" x14ac:dyDescent="0.25">
      <c r="A174" s="49" t="s">
        <v>79</v>
      </c>
      <c r="B174" s="105">
        <f>B175+B176</f>
        <v>0</v>
      </c>
      <c r="C174" s="105"/>
      <c r="D174" s="105"/>
      <c r="E174" s="105">
        <f t="shared" ref="E174" si="43">E175+E176</f>
        <v>0</v>
      </c>
      <c r="F174" s="111" t="str">
        <f t="shared" si="37"/>
        <v>-</v>
      </c>
      <c r="G174" s="111" t="str">
        <f t="shared" si="38"/>
        <v>-</v>
      </c>
      <c r="H174" s="82"/>
    </row>
    <row r="175" spans="1:8" x14ac:dyDescent="0.25">
      <c r="A175" s="50" t="s">
        <v>80</v>
      </c>
      <c r="B175" s="22">
        <v>0</v>
      </c>
      <c r="C175" s="106"/>
      <c r="D175" s="106"/>
      <c r="E175" s="22">
        <v>0</v>
      </c>
      <c r="F175" s="112" t="str">
        <f t="shared" si="37"/>
        <v>-</v>
      </c>
      <c r="G175" s="111" t="str">
        <f t="shared" si="38"/>
        <v>-</v>
      </c>
      <c r="H175" s="82"/>
    </row>
    <row r="176" spans="1:8" x14ac:dyDescent="0.25">
      <c r="A176" s="50" t="s">
        <v>213</v>
      </c>
      <c r="B176" s="22">
        <v>0</v>
      </c>
      <c r="C176" s="106"/>
      <c r="D176" s="106"/>
      <c r="E176" s="22">
        <v>0</v>
      </c>
      <c r="F176" s="112" t="str">
        <f t="shared" si="37"/>
        <v>-</v>
      </c>
      <c r="G176" s="111" t="str">
        <f t="shared" si="38"/>
        <v>-</v>
      </c>
      <c r="H176" s="65"/>
    </row>
    <row r="177" spans="1:8" x14ac:dyDescent="0.25">
      <c r="A177" s="50"/>
      <c r="B177" s="106"/>
      <c r="C177" s="106"/>
      <c r="D177" s="106"/>
      <c r="E177" s="106"/>
      <c r="F177" s="112"/>
      <c r="G177" s="111"/>
      <c r="H177" s="65"/>
    </row>
    <row r="178" spans="1:8" x14ac:dyDescent="0.25">
      <c r="A178" s="52" t="s">
        <v>81</v>
      </c>
      <c r="B178" s="105">
        <f>B179+B183+B191+B193+B196+B198</f>
        <v>11790.45</v>
      </c>
      <c r="C178" s="105">
        <v>33749</v>
      </c>
      <c r="D178" s="105">
        <v>16247</v>
      </c>
      <c r="E178" s="105">
        <f t="shared" ref="E178" si="44">E179+E183+E191+E193+E196+E198</f>
        <v>4909.46</v>
      </c>
      <c r="F178" s="111">
        <f t="shared" si="37"/>
        <v>41.63929281749212</v>
      </c>
      <c r="G178" s="111">
        <f t="shared" si="38"/>
        <v>30.217640179725485</v>
      </c>
      <c r="H178" s="65"/>
    </row>
    <row r="179" spans="1:8" x14ac:dyDescent="0.25">
      <c r="A179" s="49" t="s">
        <v>82</v>
      </c>
      <c r="B179" s="105">
        <f>SUM(B180:B182)</f>
        <v>0</v>
      </c>
      <c r="C179" s="105"/>
      <c r="D179" s="105"/>
      <c r="E179" s="105">
        <f t="shared" ref="E179" si="45">SUM(E180:E182)</f>
        <v>0</v>
      </c>
      <c r="F179" s="111" t="str">
        <f t="shared" si="37"/>
        <v>-</v>
      </c>
      <c r="G179" s="111" t="str">
        <f t="shared" si="38"/>
        <v>-</v>
      </c>
      <c r="H179" s="65"/>
    </row>
    <row r="180" spans="1:8" x14ac:dyDescent="0.25">
      <c r="A180" s="50" t="s">
        <v>83</v>
      </c>
      <c r="B180" s="22">
        <v>0</v>
      </c>
      <c r="C180" s="106"/>
      <c r="D180" s="106"/>
      <c r="E180" s="22">
        <v>0</v>
      </c>
      <c r="F180" s="112" t="str">
        <f t="shared" si="37"/>
        <v>-</v>
      </c>
      <c r="G180" s="111" t="str">
        <f t="shared" si="38"/>
        <v>-</v>
      </c>
      <c r="H180" s="65"/>
    </row>
    <row r="181" spans="1:8" x14ac:dyDescent="0.25">
      <c r="A181" s="50" t="s">
        <v>249</v>
      </c>
      <c r="B181" s="22">
        <v>0</v>
      </c>
      <c r="C181" s="106"/>
      <c r="D181" s="106"/>
      <c r="E181" s="22">
        <v>0</v>
      </c>
      <c r="F181" s="112" t="str">
        <f t="shared" si="37"/>
        <v>-</v>
      </c>
      <c r="G181" s="111" t="str">
        <f t="shared" si="38"/>
        <v>-</v>
      </c>
      <c r="H181" s="65"/>
    </row>
    <row r="182" spans="1:8" x14ac:dyDescent="0.25">
      <c r="A182" s="50" t="s">
        <v>206</v>
      </c>
      <c r="B182" s="22">
        <v>0</v>
      </c>
      <c r="C182" s="106"/>
      <c r="D182" s="106"/>
      <c r="E182" s="22">
        <v>0</v>
      </c>
      <c r="F182" s="112" t="str">
        <f t="shared" si="37"/>
        <v>-</v>
      </c>
      <c r="G182" s="111" t="str">
        <f t="shared" si="38"/>
        <v>-</v>
      </c>
      <c r="H182" s="65"/>
    </row>
    <row r="183" spans="1:8" x14ac:dyDescent="0.25">
      <c r="A183" s="49" t="s">
        <v>84</v>
      </c>
      <c r="B183" s="105">
        <f>SUM(B184:B190)</f>
        <v>10594.35</v>
      </c>
      <c r="C183" s="105"/>
      <c r="D183" s="105"/>
      <c r="E183" s="105">
        <f t="shared" ref="E183" si="46">SUM(E184:E190)</f>
        <v>3614.22</v>
      </c>
      <c r="F183" s="111">
        <f t="shared" si="37"/>
        <v>34.114598819181921</v>
      </c>
      <c r="G183" s="111" t="str">
        <f t="shared" si="38"/>
        <v>-</v>
      </c>
      <c r="H183" s="65"/>
    </row>
    <row r="184" spans="1:8" x14ac:dyDescent="0.25">
      <c r="A184" s="50" t="s">
        <v>85</v>
      </c>
      <c r="B184" s="106">
        <v>846</v>
      </c>
      <c r="C184" s="106"/>
      <c r="D184" s="106"/>
      <c r="E184" s="106">
        <v>2108.9499999999998</v>
      </c>
      <c r="F184" s="112">
        <f t="shared" si="37"/>
        <v>249.28486997635932</v>
      </c>
      <c r="G184" s="111" t="str">
        <f t="shared" si="38"/>
        <v>-</v>
      </c>
      <c r="H184" s="65"/>
    </row>
    <row r="185" spans="1:8" x14ac:dyDescent="0.25">
      <c r="A185" s="50" t="s">
        <v>86</v>
      </c>
      <c r="B185" s="22">
        <v>640.25</v>
      </c>
      <c r="C185" s="106"/>
      <c r="D185" s="106"/>
      <c r="E185" s="22">
        <v>0</v>
      </c>
      <c r="F185" s="112">
        <f t="shared" si="37"/>
        <v>0</v>
      </c>
      <c r="G185" s="111" t="str">
        <f t="shared" si="38"/>
        <v>-</v>
      </c>
      <c r="H185" s="65"/>
    </row>
    <row r="186" spans="1:8" x14ac:dyDescent="0.25">
      <c r="A186" s="50" t="s">
        <v>87</v>
      </c>
      <c r="B186" s="22">
        <v>9108.1</v>
      </c>
      <c r="C186" s="106"/>
      <c r="D186" s="106"/>
      <c r="E186" s="22">
        <v>320.44</v>
      </c>
      <c r="F186" s="112">
        <f t="shared" si="37"/>
        <v>3.5181871081784348</v>
      </c>
      <c r="G186" s="111" t="str">
        <f t="shared" si="38"/>
        <v>-</v>
      </c>
      <c r="H186" s="65"/>
    </row>
    <row r="187" spans="1:8" x14ac:dyDescent="0.25">
      <c r="A187" s="50" t="s">
        <v>88</v>
      </c>
      <c r="B187" s="22">
        <v>0</v>
      </c>
      <c r="C187" s="106"/>
      <c r="D187" s="106"/>
      <c r="E187" s="22">
        <v>0</v>
      </c>
      <c r="F187" s="112" t="str">
        <f t="shared" si="37"/>
        <v>-</v>
      </c>
      <c r="G187" s="111" t="str">
        <f t="shared" si="38"/>
        <v>-</v>
      </c>
      <c r="H187" s="65"/>
    </row>
    <row r="188" spans="1:8" x14ac:dyDescent="0.25">
      <c r="A188" s="50" t="s">
        <v>158</v>
      </c>
      <c r="B188" s="22">
        <v>0</v>
      </c>
      <c r="C188" s="106"/>
      <c r="D188" s="106"/>
      <c r="E188" s="22">
        <v>98.95</v>
      </c>
      <c r="F188" s="112" t="str">
        <f t="shared" si="37"/>
        <v>-</v>
      </c>
      <c r="G188" s="111" t="str">
        <f t="shared" si="38"/>
        <v>-</v>
      </c>
      <c r="H188" s="65"/>
    </row>
    <row r="189" spans="1:8" x14ac:dyDescent="0.25">
      <c r="A189" s="50" t="s">
        <v>159</v>
      </c>
      <c r="B189" s="106">
        <v>0</v>
      </c>
      <c r="C189" s="106"/>
      <c r="D189" s="106"/>
      <c r="E189" s="106">
        <v>0</v>
      </c>
      <c r="F189" s="112" t="str">
        <f t="shared" si="37"/>
        <v>-</v>
      </c>
      <c r="G189" s="111" t="str">
        <f t="shared" si="38"/>
        <v>-</v>
      </c>
      <c r="H189" s="65"/>
    </row>
    <row r="190" spans="1:8" x14ac:dyDescent="0.25">
      <c r="A190" s="50" t="s">
        <v>89</v>
      </c>
      <c r="B190" s="106">
        <v>0</v>
      </c>
      <c r="C190" s="106"/>
      <c r="D190" s="106"/>
      <c r="E190" s="106">
        <v>1085.8800000000001</v>
      </c>
      <c r="F190" s="112" t="str">
        <f t="shared" si="37"/>
        <v>-</v>
      </c>
      <c r="G190" s="111" t="str">
        <f t="shared" si="38"/>
        <v>-</v>
      </c>
      <c r="H190" s="65"/>
    </row>
    <row r="191" spans="1:8" x14ac:dyDescent="0.25">
      <c r="A191" s="49" t="s">
        <v>90</v>
      </c>
      <c r="B191" s="105">
        <v>0</v>
      </c>
      <c r="C191" s="105"/>
      <c r="D191" s="105"/>
      <c r="E191" s="105">
        <f t="shared" ref="E191" si="47">E192</f>
        <v>0</v>
      </c>
      <c r="F191" s="111" t="str">
        <f t="shared" si="37"/>
        <v>-</v>
      </c>
      <c r="G191" s="111" t="str">
        <f t="shared" si="38"/>
        <v>-</v>
      </c>
      <c r="H191" s="65"/>
    </row>
    <row r="192" spans="1:8" x14ac:dyDescent="0.25">
      <c r="A192" s="50" t="s">
        <v>91</v>
      </c>
      <c r="B192" s="22">
        <v>0</v>
      </c>
      <c r="C192" s="106"/>
      <c r="D192" s="106"/>
      <c r="E192" s="22">
        <v>0</v>
      </c>
      <c r="F192" s="112" t="str">
        <f t="shared" si="37"/>
        <v>-</v>
      </c>
      <c r="G192" s="111" t="str">
        <f t="shared" si="38"/>
        <v>-</v>
      </c>
      <c r="H192" s="65"/>
    </row>
    <row r="193" spans="1:8" x14ac:dyDescent="0.25">
      <c r="A193" s="49" t="s">
        <v>92</v>
      </c>
      <c r="B193" s="105">
        <f>B194+B195</f>
        <v>1196.0999999999999</v>
      </c>
      <c r="C193" s="105"/>
      <c r="D193" s="105"/>
      <c r="E193" s="105">
        <f t="shared" ref="E193" si="48">E194+E195</f>
        <v>1295.24</v>
      </c>
      <c r="F193" s="111">
        <f t="shared" si="37"/>
        <v>108.28860463171976</v>
      </c>
      <c r="G193" s="111" t="str">
        <f t="shared" si="38"/>
        <v>-</v>
      </c>
      <c r="H193" s="65"/>
    </row>
    <row r="194" spans="1:8" x14ac:dyDescent="0.25">
      <c r="A194" s="50" t="s">
        <v>93</v>
      </c>
      <c r="B194" s="106">
        <v>1196.0999999999999</v>
      </c>
      <c r="C194" s="106"/>
      <c r="D194" s="106"/>
      <c r="E194" s="106">
        <v>1295.24</v>
      </c>
      <c r="F194" s="112">
        <f t="shared" si="37"/>
        <v>108.28860463171976</v>
      </c>
      <c r="G194" s="111" t="str">
        <f t="shared" si="38"/>
        <v>-</v>
      </c>
      <c r="H194" s="65"/>
    </row>
    <row r="195" spans="1:8" x14ac:dyDescent="0.25">
      <c r="A195" s="50" t="s">
        <v>94</v>
      </c>
      <c r="B195" s="22">
        <v>0</v>
      </c>
      <c r="C195" s="106"/>
      <c r="D195" s="106"/>
      <c r="E195" s="22">
        <v>0</v>
      </c>
      <c r="F195" s="112" t="str">
        <f t="shared" si="37"/>
        <v>-</v>
      </c>
      <c r="G195" s="111" t="str">
        <f t="shared" si="38"/>
        <v>-</v>
      </c>
      <c r="H195" s="65"/>
    </row>
    <row r="196" spans="1:8" x14ac:dyDescent="0.25">
      <c r="A196" s="49" t="s">
        <v>250</v>
      </c>
      <c r="B196" s="105">
        <f>B197</f>
        <v>0</v>
      </c>
      <c r="C196" s="105"/>
      <c r="D196" s="105"/>
      <c r="E196" s="105">
        <f t="shared" ref="E196" si="49">E197</f>
        <v>0</v>
      </c>
      <c r="F196" s="112" t="str">
        <f t="shared" si="37"/>
        <v>-</v>
      </c>
      <c r="G196" s="111" t="str">
        <f t="shared" si="38"/>
        <v>-</v>
      </c>
      <c r="H196" s="65"/>
    </row>
    <row r="197" spans="1:8" x14ac:dyDescent="0.25">
      <c r="A197" s="50" t="s">
        <v>251</v>
      </c>
      <c r="B197" s="22">
        <v>0</v>
      </c>
      <c r="C197" s="106"/>
      <c r="D197" s="106"/>
      <c r="E197" s="22">
        <v>0</v>
      </c>
      <c r="F197" s="112" t="str">
        <f t="shared" si="37"/>
        <v>-</v>
      </c>
      <c r="G197" s="111" t="str">
        <f t="shared" si="38"/>
        <v>-</v>
      </c>
      <c r="H197" s="65"/>
    </row>
    <row r="198" spans="1:8" x14ac:dyDescent="0.25">
      <c r="A198" s="49" t="s">
        <v>95</v>
      </c>
      <c r="B198" s="105">
        <f>B199</f>
        <v>0</v>
      </c>
      <c r="C198" s="105"/>
      <c r="D198" s="105"/>
      <c r="E198" s="105">
        <f t="shared" ref="E198" si="50">E199</f>
        <v>0</v>
      </c>
      <c r="F198" s="111" t="str">
        <f t="shared" si="37"/>
        <v>-</v>
      </c>
      <c r="G198" s="111" t="str">
        <f t="shared" si="38"/>
        <v>-</v>
      </c>
      <c r="H198" s="65"/>
    </row>
    <row r="199" spans="1:8" x14ac:dyDescent="0.25">
      <c r="A199" s="50" t="s">
        <v>96</v>
      </c>
      <c r="B199" s="22">
        <v>0</v>
      </c>
      <c r="C199" s="106"/>
      <c r="D199" s="106"/>
      <c r="E199" s="22">
        <v>0</v>
      </c>
      <c r="F199" s="112" t="str">
        <f t="shared" si="37"/>
        <v>-</v>
      </c>
      <c r="G199" s="111" t="str">
        <f t="shared" si="38"/>
        <v>-</v>
      </c>
      <c r="H199" s="65"/>
    </row>
    <row r="200" spans="1:8" x14ac:dyDescent="0.25">
      <c r="A200" s="50"/>
      <c r="B200" s="106"/>
      <c r="C200" s="106"/>
      <c r="D200" s="106"/>
      <c r="E200" s="106"/>
      <c r="F200" s="112"/>
      <c r="G200" s="111"/>
      <c r="H200" s="65"/>
    </row>
    <row r="201" spans="1:8" x14ac:dyDescent="0.25">
      <c r="A201" s="52" t="s">
        <v>97</v>
      </c>
      <c r="B201" s="105">
        <f>B202+B204</f>
        <v>0</v>
      </c>
      <c r="C201" s="105">
        <v>1482</v>
      </c>
      <c r="D201" s="105">
        <v>2482</v>
      </c>
      <c r="E201" s="105">
        <f t="shared" ref="E201" si="51">E202+E204</f>
        <v>12370.63</v>
      </c>
      <c r="F201" s="111" t="str">
        <f t="shared" si="37"/>
        <v>-</v>
      </c>
      <c r="G201" s="111">
        <f t="shared" si="38"/>
        <v>498.41377921031426</v>
      </c>
      <c r="H201" s="65"/>
    </row>
    <row r="202" spans="1:8" x14ac:dyDescent="0.25">
      <c r="A202" s="49" t="s">
        <v>98</v>
      </c>
      <c r="B202" s="105">
        <f>B203</f>
        <v>0</v>
      </c>
      <c r="C202" s="105"/>
      <c r="D202" s="105"/>
      <c r="E202" s="105">
        <f t="shared" ref="E202" si="52">E203</f>
        <v>12370.63</v>
      </c>
      <c r="F202" s="111" t="str">
        <f t="shared" si="37"/>
        <v>-</v>
      </c>
      <c r="G202" s="111" t="str">
        <f t="shared" si="38"/>
        <v>-</v>
      </c>
      <c r="H202" s="65"/>
    </row>
    <row r="203" spans="1:8" x14ac:dyDescent="0.25">
      <c r="A203" s="50" t="s">
        <v>99</v>
      </c>
      <c r="B203" s="22">
        <v>0</v>
      </c>
      <c r="C203" s="106"/>
      <c r="D203" s="106"/>
      <c r="E203" s="22">
        <v>12370.63</v>
      </c>
      <c r="F203" s="112" t="str">
        <f t="shared" si="37"/>
        <v>-</v>
      </c>
      <c r="G203" s="111" t="str">
        <f t="shared" si="38"/>
        <v>-</v>
      </c>
      <c r="H203" s="65"/>
    </row>
    <row r="204" spans="1:8" x14ac:dyDescent="0.25">
      <c r="A204" s="49" t="s">
        <v>100</v>
      </c>
      <c r="B204" s="105">
        <v>0</v>
      </c>
      <c r="C204" s="105"/>
      <c r="D204" s="105"/>
      <c r="E204" s="105">
        <f t="shared" ref="E204" si="53">E205</f>
        <v>0</v>
      </c>
      <c r="F204" s="111" t="str">
        <f t="shared" si="37"/>
        <v>-</v>
      </c>
      <c r="G204" s="111" t="str">
        <f t="shared" si="38"/>
        <v>-</v>
      </c>
      <c r="H204" s="65"/>
    </row>
    <row r="205" spans="1:8" x14ac:dyDescent="0.25">
      <c r="A205" s="50" t="s">
        <v>101</v>
      </c>
      <c r="B205" s="22">
        <v>0</v>
      </c>
      <c r="C205" s="106"/>
      <c r="D205" s="106"/>
      <c r="E205" s="22">
        <v>0</v>
      </c>
      <c r="F205" s="112" t="str">
        <f t="shared" si="37"/>
        <v>-</v>
      </c>
      <c r="G205" s="111" t="str">
        <f t="shared" si="38"/>
        <v>-</v>
      </c>
      <c r="H205" s="65"/>
    </row>
    <row r="206" spans="1:8" x14ac:dyDescent="0.25">
      <c r="A206" s="50"/>
      <c r="B206" s="106"/>
      <c r="C206" s="106"/>
      <c r="D206" s="106"/>
      <c r="E206" s="106"/>
      <c r="F206" s="112"/>
      <c r="G206" s="111"/>
      <c r="H206" s="65"/>
    </row>
    <row r="207" spans="1:8" s="5" customFormat="1" x14ac:dyDescent="0.25">
      <c r="A207" s="58" t="s">
        <v>102</v>
      </c>
      <c r="B207" s="108">
        <f>B96+B172</f>
        <v>1475454.41</v>
      </c>
      <c r="C207" s="108">
        <f>C96+C172</f>
        <v>1630464</v>
      </c>
      <c r="D207" s="108">
        <f>D96+D172</f>
        <v>1536686</v>
      </c>
      <c r="E207" s="108">
        <f>E96+E172</f>
        <v>1656049.0500000003</v>
      </c>
      <c r="F207" s="94">
        <f t="shared" si="37"/>
        <v>112.23993359442399</v>
      </c>
      <c r="G207" s="94">
        <f t="shared" si="38"/>
        <v>107.76756279422084</v>
      </c>
      <c r="H207" s="65"/>
    </row>
    <row r="208" spans="1:8" x14ac:dyDescent="0.25">
      <c r="G208" s="1"/>
    </row>
  </sheetData>
  <mergeCells count="3">
    <mergeCell ref="A1:G1"/>
    <mergeCell ref="A3:G3"/>
    <mergeCell ref="A7:G7"/>
  </mergeCells>
  <conditionalFormatting sqref="B14">
    <cfRule type="containsBlanks" dxfId="120" priority="97">
      <formula>LEN(TRIM(B14))=0</formula>
    </cfRule>
  </conditionalFormatting>
  <conditionalFormatting sqref="B16:B19">
    <cfRule type="containsBlanks" dxfId="119" priority="90">
      <formula>LEN(TRIM(B16))=0</formula>
    </cfRule>
  </conditionalFormatting>
  <conditionalFormatting sqref="B21:B22">
    <cfRule type="containsBlanks" dxfId="118" priority="87">
      <formula>LEN(TRIM(B21))=0</formula>
    </cfRule>
  </conditionalFormatting>
  <conditionalFormatting sqref="B24:B25">
    <cfRule type="containsBlanks" dxfId="117" priority="85">
      <formula>LEN(TRIM(B24))=0</formula>
    </cfRule>
  </conditionalFormatting>
  <conditionalFormatting sqref="B27:B28">
    <cfRule type="containsBlanks" dxfId="116" priority="82">
      <formula>LEN(TRIM(B27))=0</formula>
    </cfRule>
  </conditionalFormatting>
  <conditionalFormatting sqref="B30:B33">
    <cfRule type="containsBlanks" dxfId="115" priority="81">
      <formula>LEN(TRIM(B30))=0</formula>
    </cfRule>
  </conditionalFormatting>
  <conditionalFormatting sqref="B37:B40">
    <cfRule type="containsBlanks" dxfId="114" priority="79">
      <formula>LEN(TRIM(B37))=0</formula>
    </cfRule>
  </conditionalFormatting>
  <conditionalFormatting sqref="B44">
    <cfRule type="containsBlanks" dxfId="113" priority="77">
      <formula>LEN(TRIM(B44))=0</formula>
    </cfRule>
  </conditionalFormatting>
  <conditionalFormatting sqref="B48:B49">
    <cfRule type="containsBlanks" dxfId="112" priority="75">
      <formula>LEN(TRIM(B48))=0</formula>
    </cfRule>
  </conditionalFormatting>
  <conditionalFormatting sqref="B51:B52">
    <cfRule type="containsBlanks" dxfId="111" priority="72">
      <formula>LEN(TRIM(B51))=0</formula>
    </cfRule>
  </conditionalFormatting>
  <conditionalFormatting sqref="B56:B58">
    <cfRule type="containsBlanks" dxfId="110" priority="70">
      <formula>LEN(TRIM(B56))=0</formula>
    </cfRule>
  </conditionalFormatting>
  <conditionalFormatting sqref="B61">
    <cfRule type="containsBlanks" dxfId="109" priority="68">
      <formula>LEN(TRIM(B61))=0</formula>
    </cfRule>
  </conditionalFormatting>
  <conditionalFormatting sqref="B65">
    <cfRule type="containsBlanks" dxfId="108" priority="66">
      <formula>LEN(TRIM(B65))=0</formula>
    </cfRule>
  </conditionalFormatting>
  <conditionalFormatting sqref="B72">
    <cfRule type="containsBlanks" dxfId="107" priority="64">
      <formula>LEN(TRIM(B72))=0</formula>
    </cfRule>
  </conditionalFormatting>
  <conditionalFormatting sqref="B74:B76">
    <cfRule type="containsBlanks" dxfId="106" priority="63">
      <formula>LEN(TRIM(B74))=0</formula>
    </cfRule>
  </conditionalFormatting>
  <conditionalFormatting sqref="B78">
    <cfRule type="containsBlanks" dxfId="105" priority="62">
      <formula>LEN(TRIM(B78))=0</formula>
    </cfRule>
  </conditionalFormatting>
  <conditionalFormatting sqref="B99:B102">
    <cfRule type="containsBlanks" dxfId="104" priority="57">
      <formula>LEN(TRIM(B99))=0</formula>
    </cfRule>
  </conditionalFormatting>
  <conditionalFormatting sqref="B104">
    <cfRule type="containsBlanks" dxfId="103" priority="54">
      <formula>LEN(TRIM(B104))=0</formula>
    </cfRule>
  </conditionalFormatting>
  <conditionalFormatting sqref="B106:B108">
    <cfRule type="containsBlanks" dxfId="102" priority="53">
      <formula>LEN(TRIM(B106))=0</formula>
    </cfRule>
  </conditionalFormatting>
  <conditionalFormatting sqref="B112:B115">
    <cfRule type="containsBlanks" dxfId="101" priority="49">
      <formula>LEN(TRIM(B112))=0</formula>
    </cfRule>
  </conditionalFormatting>
  <conditionalFormatting sqref="B117:B122">
    <cfRule type="containsBlanks" dxfId="100" priority="48">
      <formula>LEN(TRIM(B117))=0</formula>
    </cfRule>
  </conditionalFormatting>
  <conditionalFormatting sqref="B124:B132">
    <cfRule type="containsBlanks" dxfId="99" priority="47">
      <formula>LEN(TRIM(B124))=0</formula>
    </cfRule>
  </conditionalFormatting>
  <conditionalFormatting sqref="B134">
    <cfRule type="containsBlanks" dxfId="98" priority="46">
      <formula>LEN(TRIM(B134))=0</formula>
    </cfRule>
  </conditionalFormatting>
  <conditionalFormatting sqref="B136:B142">
    <cfRule type="containsBlanks" dxfId="97" priority="45">
      <formula>LEN(TRIM(B136))=0</formula>
    </cfRule>
  </conditionalFormatting>
  <conditionalFormatting sqref="B146:B147">
    <cfRule type="containsBlanks" dxfId="96" priority="39">
      <formula>LEN(TRIM(B146))=0</formula>
    </cfRule>
  </conditionalFormatting>
  <conditionalFormatting sqref="B149:B152">
    <cfRule type="containsBlanks" dxfId="95" priority="36">
      <formula>LEN(TRIM(B149))=0</formula>
    </cfRule>
  </conditionalFormatting>
  <conditionalFormatting sqref="B156:B157">
    <cfRule type="containsBlanks" dxfId="94" priority="34">
      <formula>LEN(TRIM(B156))=0</formula>
    </cfRule>
  </conditionalFormatting>
  <conditionalFormatting sqref="B160:B161">
    <cfRule type="containsBlanks" dxfId="93" priority="31">
      <formula>LEN(TRIM(B160))=0</formula>
    </cfRule>
  </conditionalFormatting>
  <conditionalFormatting sqref="B165:B167">
    <cfRule type="containsBlanks" dxfId="92" priority="30">
      <formula>LEN(TRIM(B165))=0</formula>
    </cfRule>
  </conditionalFormatting>
  <conditionalFormatting sqref="B169">
    <cfRule type="containsBlanks" dxfId="91" priority="28">
      <formula>LEN(TRIM(B169))=0</formula>
    </cfRule>
  </conditionalFormatting>
  <conditionalFormatting sqref="B175:B176">
    <cfRule type="containsBlanks" dxfId="90" priority="19">
      <formula>LEN(TRIM(B175))=0</formula>
    </cfRule>
  </conditionalFormatting>
  <conditionalFormatting sqref="B180:B182">
    <cfRule type="containsBlanks" dxfId="89" priority="17">
      <formula>LEN(TRIM(B180))=0</formula>
    </cfRule>
  </conditionalFormatting>
  <conditionalFormatting sqref="B184:B190">
    <cfRule type="containsBlanks" dxfId="88" priority="15">
      <formula>LEN(TRIM(B184))=0</formula>
    </cfRule>
  </conditionalFormatting>
  <conditionalFormatting sqref="B192">
    <cfRule type="containsBlanks" dxfId="87" priority="13">
      <formula>LEN(TRIM(B192))=0</formula>
    </cfRule>
  </conditionalFormatting>
  <conditionalFormatting sqref="B194:B195">
    <cfRule type="containsBlanks" dxfId="86" priority="11">
      <formula>LEN(TRIM(B194))=0</formula>
    </cfRule>
  </conditionalFormatting>
  <conditionalFormatting sqref="B197">
    <cfRule type="containsBlanks" dxfId="85" priority="8">
      <formula>LEN(TRIM(B197))=0</formula>
    </cfRule>
  </conditionalFormatting>
  <conditionalFormatting sqref="B199">
    <cfRule type="containsBlanks" dxfId="84" priority="6">
      <formula>LEN(TRIM(B199))=0</formula>
    </cfRule>
  </conditionalFormatting>
  <conditionalFormatting sqref="B203">
    <cfRule type="containsBlanks" dxfId="83" priority="4">
      <formula>LEN(TRIM(B203))=0</formula>
    </cfRule>
  </conditionalFormatting>
  <conditionalFormatting sqref="B205">
    <cfRule type="containsBlanks" dxfId="82" priority="3">
      <formula>LEN(TRIM(B205))=0</formula>
    </cfRule>
  </conditionalFormatting>
  <conditionalFormatting sqref="C12:D12">
    <cfRule type="containsBlanks" dxfId="81" priority="96">
      <formula>LEN(TRIM(C12))=0</formula>
    </cfRule>
  </conditionalFormatting>
  <conditionalFormatting sqref="C35:D35">
    <cfRule type="containsBlanks" dxfId="80" priority="95">
      <formula>LEN(TRIM(C35))=0</formula>
    </cfRule>
  </conditionalFormatting>
  <conditionalFormatting sqref="C42:D42">
    <cfRule type="containsBlanks" dxfId="79" priority="94">
      <formula>LEN(TRIM(C42))=0</formula>
    </cfRule>
  </conditionalFormatting>
  <conditionalFormatting sqref="C46:D46">
    <cfRule type="containsBlanks" dxfId="78" priority="93">
      <formula>LEN(TRIM(C46))=0</formula>
    </cfRule>
  </conditionalFormatting>
  <conditionalFormatting sqref="C54:D54">
    <cfRule type="containsBlanks" dxfId="77" priority="92">
      <formula>LEN(TRIM(C54))=0</formula>
    </cfRule>
  </conditionalFormatting>
  <conditionalFormatting sqref="C63:D63">
    <cfRule type="containsBlanks" dxfId="76" priority="91">
      <formula>LEN(TRIM(C63))=0</formula>
    </cfRule>
  </conditionalFormatting>
  <conditionalFormatting sqref="C70:D70">
    <cfRule type="containsBlanks" dxfId="75" priority="58">
      <formula>LEN(TRIM(C70))=0</formula>
    </cfRule>
  </conditionalFormatting>
  <conditionalFormatting sqref="C97:D97">
    <cfRule type="containsBlanks" dxfId="74" priority="55">
      <formula>LEN(TRIM(C97))=0</formula>
    </cfRule>
  </conditionalFormatting>
  <conditionalFormatting sqref="C110:D110">
    <cfRule type="containsBlanks" dxfId="73" priority="23">
      <formula>LEN(TRIM(C110))=0</formula>
    </cfRule>
  </conditionalFormatting>
  <conditionalFormatting sqref="C144:D144">
    <cfRule type="containsBlanks" dxfId="72" priority="37">
      <formula>LEN(TRIM(C144))=0</formula>
    </cfRule>
  </conditionalFormatting>
  <conditionalFormatting sqref="C154:D154">
    <cfRule type="containsBlanks" dxfId="71" priority="24">
      <formula>LEN(TRIM(C154))=0</formula>
    </cfRule>
  </conditionalFormatting>
  <conditionalFormatting sqref="C158:D158">
    <cfRule type="containsBlanks" dxfId="70" priority="25">
      <formula>LEN(TRIM(C158))=0</formula>
    </cfRule>
  </conditionalFormatting>
  <conditionalFormatting sqref="C163:D163">
    <cfRule type="containsBlanks" dxfId="69" priority="26">
      <formula>LEN(TRIM(C163))=0</formula>
    </cfRule>
  </conditionalFormatting>
  <conditionalFormatting sqref="C173:D173">
    <cfRule type="containsBlanks" dxfId="68" priority="22">
      <formula>LEN(TRIM(C173))=0</formula>
    </cfRule>
  </conditionalFormatting>
  <conditionalFormatting sqref="C178:D178">
    <cfRule type="containsBlanks" dxfId="67" priority="21">
      <formula>LEN(TRIM(C178))=0</formula>
    </cfRule>
  </conditionalFormatting>
  <conditionalFormatting sqref="C201:D201">
    <cfRule type="containsBlanks" dxfId="66" priority="20">
      <formula>LEN(TRIM(C201))=0</formula>
    </cfRule>
  </conditionalFormatting>
  <conditionalFormatting sqref="E14">
    <cfRule type="containsBlanks" dxfId="65" priority="88">
      <formula>LEN(TRIM(E14))=0</formula>
    </cfRule>
  </conditionalFormatting>
  <conditionalFormatting sqref="E16:E19">
    <cfRule type="containsBlanks" dxfId="64" priority="89">
      <formula>LEN(TRIM(E16))=0</formula>
    </cfRule>
  </conditionalFormatting>
  <conditionalFormatting sqref="E21:E22">
    <cfRule type="containsBlanks" dxfId="63" priority="86">
      <formula>LEN(TRIM(E21))=0</formula>
    </cfRule>
  </conditionalFormatting>
  <conditionalFormatting sqref="E24:E25">
    <cfRule type="containsBlanks" dxfId="62" priority="84">
      <formula>LEN(TRIM(E24))=0</formula>
    </cfRule>
  </conditionalFormatting>
  <conditionalFormatting sqref="E27:E28">
    <cfRule type="containsBlanks" dxfId="61" priority="83">
      <formula>LEN(TRIM(E27))=0</formula>
    </cfRule>
  </conditionalFormatting>
  <conditionalFormatting sqref="E30:E33">
    <cfRule type="containsBlanks" dxfId="60" priority="80">
      <formula>LEN(TRIM(E30))=0</formula>
    </cfRule>
  </conditionalFormatting>
  <conditionalFormatting sqref="E37:E40">
    <cfRule type="containsBlanks" dxfId="59" priority="78">
      <formula>LEN(TRIM(E37))=0</formula>
    </cfRule>
  </conditionalFormatting>
  <conditionalFormatting sqref="E44">
    <cfRule type="containsBlanks" dxfId="58" priority="76">
      <formula>LEN(TRIM(E44))=0</formula>
    </cfRule>
  </conditionalFormatting>
  <conditionalFormatting sqref="E48:E49">
    <cfRule type="containsBlanks" dxfId="57" priority="73">
      <formula>LEN(TRIM(E48))=0</formula>
    </cfRule>
  </conditionalFormatting>
  <conditionalFormatting sqref="E51:E52">
    <cfRule type="containsBlanks" dxfId="56" priority="71">
      <formula>LEN(TRIM(E51))=0</formula>
    </cfRule>
  </conditionalFormatting>
  <conditionalFormatting sqref="E56:E58">
    <cfRule type="containsBlanks" dxfId="55" priority="69">
      <formula>LEN(TRIM(E56))=0</formula>
    </cfRule>
  </conditionalFormatting>
  <conditionalFormatting sqref="E61">
    <cfRule type="containsBlanks" dxfId="54" priority="67">
      <formula>LEN(TRIM(E61))=0</formula>
    </cfRule>
  </conditionalFormatting>
  <conditionalFormatting sqref="E65">
    <cfRule type="containsBlanks" dxfId="53" priority="65">
      <formula>LEN(TRIM(E65))=0</formula>
    </cfRule>
  </conditionalFormatting>
  <conditionalFormatting sqref="E72">
    <cfRule type="containsBlanks" dxfId="52" priority="61">
      <formula>LEN(TRIM(E72))=0</formula>
    </cfRule>
  </conditionalFormatting>
  <conditionalFormatting sqref="E74:E76">
    <cfRule type="containsBlanks" dxfId="51" priority="60">
      <formula>LEN(TRIM(E74))=0</formula>
    </cfRule>
  </conditionalFormatting>
  <conditionalFormatting sqref="E78">
    <cfRule type="containsBlanks" dxfId="50" priority="59">
      <formula>LEN(TRIM(E78))=0</formula>
    </cfRule>
  </conditionalFormatting>
  <conditionalFormatting sqref="E99:E102">
    <cfRule type="containsBlanks" dxfId="49" priority="56">
      <formula>LEN(TRIM(E99))=0</formula>
    </cfRule>
  </conditionalFormatting>
  <conditionalFormatting sqref="E104">
    <cfRule type="containsBlanks" dxfId="48" priority="51">
      <formula>LEN(TRIM(E104))=0</formula>
    </cfRule>
  </conditionalFormatting>
  <conditionalFormatting sqref="E106:E108">
    <cfRule type="containsBlanks" dxfId="47" priority="52">
      <formula>LEN(TRIM(E106))=0</formula>
    </cfRule>
  </conditionalFormatting>
  <conditionalFormatting sqref="E112:E115">
    <cfRule type="containsBlanks" dxfId="46" priority="40">
      <formula>LEN(TRIM(E112))=0</formula>
    </cfRule>
  </conditionalFormatting>
  <conditionalFormatting sqref="E117:E122">
    <cfRule type="containsBlanks" dxfId="45" priority="41">
      <formula>LEN(TRIM(E117))=0</formula>
    </cfRule>
  </conditionalFormatting>
  <conditionalFormatting sqref="E124:E132">
    <cfRule type="containsBlanks" dxfId="44" priority="42">
      <formula>LEN(TRIM(E124))=0</formula>
    </cfRule>
  </conditionalFormatting>
  <conditionalFormatting sqref="E134">
    <cfRule type="containsBlanks" dxfId="43" priority="43">
      <formula>LEN(TRIM(E134))=0</formula>
    </cfRule>
  </conditionalFormatting>
  <conditionalFormatting sqref="E136:E142">
    <cfRule type="containsBlanks" dxfId="42" priority="44">
      <formula>LEN(TRIM(E136))=0</formula>
    </cfRule>
  </conditionalFormatting>
  <conditionalFormatting sqref="E146:E147">
    <cfRule type="containsBlanks" dxfId="41" priority="38">
      <formula>LEN(TRIM(E146))=0</formula>
    </cfRule>
  </conditionalFormatting>
  <conditionalFormatting sqref="E149:E152">
    <cfRule type="containsBlanks" dxfId="40" priority="35">
      <formula>LEN(TRIM(E149))=0</formula>
    </cfRule>
  </conditionalFormatting>
  <conditionalFormatting sqref="E156:E157">
    <cfRule type="containsBlanks" dxfId="39" priority="33">
      <formula>LEN(TRIM(E156))=0</formula>
    </cfRule>
  </conditionalFormatting>
  <conditionalFormatting sqref="E160:E161">
    <cfRule type="containsBlanks" dxfId="38" priority="32">
      <formula>LEN(TRIM(E160))=0</formula>
    </cfRule>
  </conditionalFormatting>
  <conditionalFormatting sqref="E165:E167">
    <cfRule type="containsBlanks" dxfId="37" priority="29">
      <formula>LEN(TRIM(E165))=0</formula>
    </cfRule>
  </conditionalFormatting>
  <conditionalFormatting sqref="E169">
    <cfRule type="containsBlanks" dxfId="36" priority="27">
      <formula>LEN(TRIM(E169))=0</formula>
    </cfRule>
  </conditionalFormatting>
  <conditionalFormatting sqref="E175:E176">
    <cfRule type="containsBlanks" dxfId="35" priority="18">
      <formula>LEN(TRIM(E175))=0</formula>
    </cfRule>
  </conditionalFormatting>
  <conditionalFormatting sqref="E180:E182">
    <cfRule type="containsBlanks" dxfId="34" priority="16">
      <formula>LEN(TRIM(E180))=0</formula>
    </cfRule>
  </conditionalFormatting>
  <conditionalFormatting sqref="E184:E190">
    <cfRule type="containsBlanks" dxfId="33" priority="14">
      <formula>LEN(TRIM(E184))=0</formula>
    </cfRule>
  </conditionalFormatting>
  <conditionalFormatting sqref="E192">
    <cfRule type="containsBlanks" dxfId="32" priority="12">
      <formula>LEN(TRIM(E192))=0</formula>
    </cfRule>
  </conditionalFormatting>
  <conditionalFormatting sqref="E194:E195">
    <cfRule type="containsBlanks" dxfId="31" priority="9">
      <formula>LEN(TRIM(E194))=0</formula>
    </cfRule>
  </conditionalFormatting>
  <conditionalFormatting sqref="E197">
    <cfRule type="containsBlanks" dxfId="30" priority="7">
      <formula>LEN(TRIM(E197))=0</formula>
    </cfRule>
  </conditionalFormatting>
  <conditionalFormatting sqref="E199">
    <cfRule type="containsBlanks" dxfId="29" priority="5">
      <formula>LEN(TRIM(E199))=0</formula>
    </cfRule>
  </conditionalFormatting>
  <conditionalFormatting sqref="E203">
    <cfRule type="containsBlanks" dxfId="28" priority="2">
      <formula>LEN(TRIM(E203))=0</formula>
    </cfRule>
  </conditionalFormatting>
  <conditionalFormatting sqref="E205">
    <cfRule type="containsBlanks" dxfId="27" priority="1">
      <formula>LEN(TRIM(E205))=0</formula>
    </cfRule>
  </conditionalFormatting>
  <pageMargins left="0.19685039370078741" right="0.19685039370078741" top="0.39370078740157483" bottom="0.39370078740157483" header="0.19685039370078741" footer="0.19685039370078741"/>
  <pageSetup paperSize="9" scale="86" firstPageNumber="2" orientation="landscape" useFirstPageNumber="1" r:id="rId1"/>
  <headerFooter>
    <oddFooter>&amp;C&amp;P</oddFooter>
  </headerFooter>
  <ignoredErrors>
    <ignoredError sqref="B207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48"/>
  <sheetViews>
    <sheetView showGridLines="0" topLeftCell="A22" zoomScaleNormal="100" workbookViewId="0">
      <selection activeCell="E13" sqref="E13"/>
    </sheetView>
  </sheetViews>
  <sheetFormatPr defaultColWidth="9.109375" defaultRowHeight="13.2" x14ac:dyDescent="0.25"/>
  <cols>
    <col min="1" max="1" width="83" style="1" customWidth="1"/>
    <col min="2" max="2" width="14.6640625" style="1" bestFit="1" customWidth="1"/>
    <col min="3" max="3" width="15.109375" style="1" bestFit="1" customWidth="1"/>
    <col min="4" max="5" width="14.6640625" style="1" bestFit="1" customWidth="1"/>
    <col min="6" max="7" width="8.5546875" style="1" bestFit="1" customWidth="1"/>
    <col min="8" max="16384" width="9.109375" style="1"/>
  </cols>
  <sheetData>
    <row r="2" spans="1:13" s="3" customFormat="1" ht="15.6" x14ac:dyDescent="0.3">
      <c r="A2" s="200" t="s">
        <v>270</v>
      </c>
      <c r="B2" s="200"/>
      <c r="C2" s="200"/>
      <c r="D2" s="200"/>
      <c r="E2" s="200"/>
      <c r="F2" s="200"/>
      <c r="G2" s="200"/>
    </row>
    <row r="3" spans="1:13" x14ac:dyDescent="0.25">
      <c r="A3" s="45"/>
      <c r="B3" s="45"/>
      <c r="C3" s="45"/>
      <c r="D3" s="45"/>
      <c r="E3" s="45"/>
      <c r="F3" s="45"/>
      <c r="G3" s="45"/>
    </row>
    <row r="4" spans="1:13" ht="39.6" x14ac:dyDescent="0.25">
      <c r="A4" s="56" t="s">
        <v>117</v>
      </c>
      <c r="B4" s="29" t="s">
        <v>277</v>
      </c>
      <c r="C4" s="29" t="s">
        <v>278</v>
      </c>
      <c r="D4" s="29" t="s">
        <v>225</v>
      </c>
      <c r="E4" s="29" t="s">
        <v>279</v>
      </c>
      <c r="F4" s="37" t="s">
        <v>191</v>
      </c>
      <c r="G4" s="37" t="s">
        <v>192</v>
      </c>
    </row>
    <row r="5" spans="1:13" s="4" customFormat="1" ht="10.199999999999999" x14ac:dyDescent="0.2">
      <c r="A5" s="54">
        <v>1</v>
      </c>
      <c r="B5" s="54">
        <v>2</v>
      </c>
      <c r="C5" s="54">
        <v>3</v>
      </c>
      <c r="D5" s="54">
        <v>4</v>
      </c>
      <c r="E5" s="54">
        <v>5</v>
      </c>
      <c r="F5" s="54" t="s">
        <v>114</v>
      </c>
      <c r="G5" s="54" t="s">
        <v>115</v>
      </c>
    </row>
    <row r="6" spans="1:13" x14ac:dyDescent="0.25">
      <c r="A6" s="7" t="s">
        <v>118</v>
      </c>
      <c r="B6" s="7"/>
      <c r="C6" s="7"/>
      <c r="D6" s="7"/>
      <c r="E6" s="7"/>
      <c r="F6" s="7"/>
      <c r="G6" s="7"/>
    </row>
    <row r="7" spans="1:13" ht="15.6" x14ac:dyDescent="0.3">
      <c r="A7" s="49" t="s">
        <v>160</v>
      </c>
      <c r="B7" s="60">
        <f>B8</f>
        <v>9360.32</v>
      </c>
      <c r="C7" s="60">
        <f t="shared" ref="C7:E7" si="0">C8</f>
        <v>10469</v>
      </c>
      <c r="D7" s="60">
        <f t="shared" si="0"/>
        <v>7200</v>
      </c>
      <c r="E7" s="60">
        <f t="shared" si="0"/>
        <v>24512.71</v>
      </c>
      <c r="F7" s="111">
        <f>IFERROR(E7/B7*100,"-")</f>
        <v>261.87897422310351</v>
      </c>
      <c r="G7" s="111">
        <f>IFERROR(E7/D7*100,"-")</f>
        <v>340.45430555555555</v>
      </c>
      <c r="I7" s="98" t="s">
        <v>266</v>
      </c>
      <c r="J7" s="99"/>
      <c r="K7" s="99"/>
      <c r="L7" s="99"/>
      <c r="M7" s="99"/>
    </row>
    <row r="8" spans="1:13" ht="15.6" x14ac:dyDescent="0.3">
      <c r="A8" s="50" t="s">
        <v>148</v>
      </c>
      <c r="B8" s="14">
        <v>9360.32</v>
      </c>
      <c r="C8" s="14">
        <v>10469</v>
      </c>
      <c r="D8" s="14">
        <v>7200</v>
      </c>
      <c r="E8" s="14">
        <v>24512.71</v>
      </c>
      <c r="F8" s="112">
        <f t="shared" ref="F8:F23" si="1">IFERROR(E8/B8*100,"-")</f>
        <v>261.87897422310351</v>
      </c>
      <c r="G8" s="112">
        <f t="shared" ref="G8:G23" si="2">IFERROR(E8/D8*100,"-")</f>
        <v>340.45430555555555</v>
      </c>
      <c r="I8" s="98" t="s">
        <v>267</v>
      </c>
      <c r="J8" s="99"/>
      <c r="K8" s="99"/>
      <c r="L8" s="99"/>
      <c r="M8" s="99"/>
    </row>
    <row r="9" spans="1:13" ht="13.8" x14ac:dyDescent="0.3">
      <c r="A9" s="49" t="s">
        <v>161</v>
      </c>
      <c r="B9" s="60">
        <f>B10</f>
        <v>25266.75</v>
      </c>
      <c r="C9" s="60">
        <f t="shared" ref="C9:E9" si="3">C10</f>
        <v>30734</v>
      </c>
      <c r="D9" s="60">
        <f t="shared" si="3"/>
        <v>19908</v>
      </c>
      <c r="E9" s="60">
        <f t="shared" si="3"/>
        <v>30537.69</v>
      </c>
      <c r="F9" s="111">
        <f t="shared" si="1"/>
        <v>120.86117130220546</v>
      </c>
      <c r="G9" s="111">
        <f t="shared" si="2"/>
        <v>153.39406268836649</v>
      </c>
      <c r="I9" s="100" t="s">
        <v>268</v>
      </c>
    </row>
    <row r="10" spans="1:13" x14ac:dyDescent="0.25">
      <c r="A10" s="50" t="s">
        <v>155</v>
      </c>
      <c r="B10" s="14">
        <v>25266.75</v>
      </c>
      <c r="C10" s="14">
        <v>30734</v>
      </c>
      <c r="D10" s="14">
        <v>19908</v>
      </c>
      <c r="E10" s="14">
        <v>30537.69</v>
      </c>
      <c r="F10" s="112">
        <f t="shared" si="1"/>
        <v>120.86117130220546</v>
      </c>
      <c r="G10" s="112">
        <f t="shared" si="2"/>
        <v>153.39406268836649</v>
      </c>
    </row>
    <row r="11" spans="1:13" x14ac:dyDescent="0.25">
      <c r="A11" s="49" t="s">
        <v>162</v>
      </c>
      <c r="B11" s="60">
        <f>B12+B13</f>
        <v>205279.27</v>
      </c>
      <c r="C11" s="60">
        <f t="shared" ref="C11:D11" si="4">C12+C13</f>
        <v>173154</v>
      </c>
      <c r="D11" s="60">
        <f t="shared" si="4"/>
        <v>145255</v>
      </c>
      <c r="E11" s="60">
        <f>E12+E13</f>
        <v>190015.84</v>
      </c>
      <c r="F11" s="111">
        <f t="shared" si="1"/>
        <v>92.56455364440842</v>
      </c>
      <c r="G11" s="111">
        <f t="shared" si="2"/>
        <v>130.81535231145227</v>
      </c>
    </row>
    <row r="12" spans="1:13" x14ac:dyDescent="0.25">
      <c r="A12" s="50" t="s">
        <v>151</v>
      </c>
      <c r="B12" s="14">
        <v>47028.47</v>
      </c>
      <c r="C12" s="14">
        <v>15250</v>
      </c>
      <c r="D12" s="14">
        <v>0</v>
      </c>
      <c r="E12" s="14">
        <v>30895.5</v>
      </c>
      <c r="F12" s="112">
        <f t="shared" si="1"/>
        <v>65.695311797300661</v>
      </c>
      <c r="G12" s="112" t="str">
        <f t="shared" si="2"/>
        <v>-</v>
      </c>
    </row>
    <row r="13" spans="1:13" x14ac:dyDescent="0.25">
      <c r="A13" s="50" t="s">
        <v>154</v>
      </c>
      <c r="B13" s="14">
        <v>158250.79999999999</v>
      </c>
      <c r="C13" s="14">
        <v>157904</v>
      </c>
      <c r="D13" s="14">
        <v>145255</v>
      </c>
      <c r="E13" s="14">
        <v>159120.34</v>
      </c>
      <c r="F13" s="112">
        <f t="shared" si="1"/>
        <v>100.54946957614118</v>
      </c>
      <c r="G13" s="112">
        <f t="shared" si="2"/>
        <v>109.54551650545592</v>
      </c>
    </row>
    <row r="14" spans="1:13" x14ac:dyDescent="0.25">
      <c r="A14" s="49" t="s">
        <v>163</v>
      </c>
      <c r="B14" s="60">
        <f>B15+B16</f>
        <v>1216963.7699999998</v>
      </c>
      <c r="C14" s="60">
        <f t="shared" ref="C14:D14" si="5">C15+C16</f>
        <v>1339725</v>
      </c>
      <c r="D14" s="60">
        <f t="shared" si="5"/>
        <v>1317211</v>
      </c>
      <c r="E14" s="60">
        <f>E15+E16</f>
        <v>1385273.29</v>
      </c>
      <c r="F14" s="111">
        <f t="shared" si="1"/>
        <v>113.83028189902484</v>
      </c>
      <c r="G14" s="111">
        <f t="shared" si="2"/>
        <v>105.16715165603689</v>
      </c>
    </row>
    <row r="15" spans="1:13" x14ac:dyDescent="0.25">
      <c r="A15" s="50" t="s">
        <v>152</v>
      </c>
      <c r="B15" s="14">
        <v>10715.39</v>
      </c>
      <c r="C15" s="14">
        <v>16900</v>
      </c>
      <c r="D15" s="14">
        <v>1550</v>
      </c>
      <c r="E15" s="14">
        <v>18339.7</v>
      </c>
      <c r="F15" s="112">
        <f t="shared" si="1"/>
        <v>171.15289317514345</v>
      </c>
      <c r="G15" s="112">
        <f t="shared" si="2"/>
        <v>1183.2064516129033</v>
      </c>
    </row>
    <row r="16" spans="1:13" x14ac:dyDescent="0.25">
      <c r="A16" s="50" t="s">
        <v>153</v>
      </c>
      <c r="B16" s="14">
        <v>1206248.3799999999</v>
      </c>
      <c r="C16" s="14">
        <v>1322825</v>
      </c>
      <c r="D16" s="14">
        <v>1315661</v>
      </c>
      <c r="E16" s="14">
        <v>1366933.59</v>
      </c>
      <c r="F16" s="112">
        <f t="shared" si="1"/>
        <v>113.32107156902462</v>
      </c>
      <c r="G16" s="112">
        <f t="shared" si="2"/>
        <v>103.89709735258552</v>
      </c>
    </row>
    <row r="17" spans="1:7" x14ac:dyDescent="0.25">
      <c r="A17" s="49" t="s">
        <v>196</v>
      </c>
      <c r="B17" s="60">
        <f>B18</f>
        <v>1903.24</v>
      </c>
      <c r="C17" s="60">
        <f t="shared" ref="C17:D17" si="6">C18</f>
        <v>29520</v>
      </c>
      <c r="D17" s="60">
        <f t="shared" si="6"/>
        <v>0</v>
      </c>
      <c r="E17" s="60">
        <f>E18</f>
        <v>27880.59</v>
      </c>
      <c r="F17" s="111">
        <f t="shared" si="1"/>
        <v>1464.9014312435636</v>
      </c>
      <c r="G17" s="111" t="str">
        <f t="shared" si="2"/>
        <v>-</v>
      </c>
    </row>
    <row r="18" spans="1:7" x14ac:dyDescent="0.25">
      <c r="A18" s="50" t="s">
        <v>195</v>
      </c>
      <c r="B18" s="14">
        <v>1903.24</v>
      </c>
      <c r="C18" s="14">
        <v>29520</v>
      </c>
      <c r="D18" s="14">
        <v>0</v>
      </c>
      <c r="E18" s="14">
        <v>27880.59</v>
      </c>
      <c r="F18" s="112">
        <f t="shared" si="1"/>
        <v>1464.9014312435636</v>
      </c>
      <c r="G18" s="112" t="str">
        <f t="shared" si="2"/>
        <v>-</v>
      </c>
    </row>
    <row r="19" spans="1:7" x14ac:dyDescent="0.25">
      <c r="A19" s="49" t="s">
        <v>220</v>
      </c>
      <c r="B19" s="60">
        <f>B20+B21</f>
        <v>372.02</v>
      </c>
      <c r="C19" s="60">
        <f t="shared" ref="C19:E19" si="7">C20+C21</f>
        <v>455</v>
      </c>
      <c r="D19" s="60">
        <f t="shared" si="7"/>
        <v>664</v>
      </c>
      <c r="E19" s="60">
        <f t="shared" si="7"/>
        <v>188.77</v>
      </c>
      <c r="F19" s="111">
        <f t="shared" si="1"/>
        <v>50.741895597010924</v>
      </c>
      <c r="G19" s="111">
        <f t="shared" si="2"/>
        <v>28.429216867469879</v>
      </c>
    </row>
    <row r="20" spans="1:7" x14ac:dyDescent="0.25">
      <c r="A20" s="50" t="s">
        <v>149</v>
      </c>
      <c r="B20" s="14">
        <v>372.02</v>
      </c>
      <c r="C20" s="14">
        <v>455</v>
      </c>
      <c r="D20" s="14">
        <v>664</v>
      </c>
      <c r="E20" s="14">
        <v>188.77</v>
      </c>
      <c r="F20" s="112">
        <f t="shared" si="1"/>
        <v>50.741895597010924</v>
      </c>
      <c r="G20" s="112">
        <f t="shared" si="2"/>
        <v>28.429216867469879</v>
      </c>
    </row>
    <row r="21" spans="1:7" x14ac:dyDescent="0.25">
      <c r="A21" s="50" t="s">
        <v>164</v>
      </c>
      <c r="B21" s="102">
        <v>0</v>
      </c>
      <c r="C21" s="102">
        <v>0</v>
      </c>
      <c r="D21" s="102">
        <v>0</v>
      </c>
      <c r="E21" s="102">
        <v>0</v>
      </c>
      <c r="F21" s="112" t="str">
        <f t="shared" si="1"/>
        <v>-</v>
      </c>
      <c r="G21" s="112" t="str">
        <f t="shared" si="2"/>
        <v>-</v>
      </c>
    </row>
    <row r="22" spans="1:7" x14ac:dyDescent="0.25">
      <c r="A22" s="50"/>
      <c r="B22" s="11"/>
      <c r="C22" s="11"/>
      <c r="D22" s="11"/>
      <c r="E22" s="11"/>
      <c r="F22" s="112"/>
      <c r="G22" s="112"/>
    </row>
    <row r="23" spans="1:7" x14ac:dyDescent="0.25">
      <c r="A23" s="58" t="s">
        <v>19</v>
      </c>
      <c r="B23" s="59">
        <f>B7+B9+B11+B14+B17+B19</f>
        <v>1459145.3699999999</v>
      </c>
      <c r="C23" s="59">
        <f t="shared" ref="C23:D23" si="8">C7+C9+C11+C14+C17+C19</f>
        <v>1584057</v>
      </c>
      <c r="D23" s="59">
        <f t="shared" si="8"/>
        <v>1490238</v>
      </c>
      <c r="E23" s="59">
        <f>E7+E9+E11+E14+E17+E19</f>
        <v>1658408.8900000001</v>
      </c>
      <c r="F23" s="94">
        <f t="shared" si="1"/>
        <v>113.65618012412295</v>
      </c>
      <c r="G23" s="94">
        <f t="shared" si="2"/>
        <v>111.28483436873842</v>
      </c>
    </row>
    <row r="24" spans="1:7" s="5" customFormat="1" x14ac:dyDescent="0.25">
      <c r="B24" s="82"/>
      <c r="C24" s="82"/>
      <c r="D24" s="82"/>
      <c r="E24" s="82"/>
      <c r="F24" s="84"/>
      <c r="G24" s="84"/>
    </row>
    <row r="25" spans="1:7" x14ac:dyDescent="0.25">
      <c r="B25" s="65"/>
      <c r="C25" s="65"/>
      <c r="D25" s="65"/>
      <c r="E25" s="65"/>
      <c r="F25" s="44"/>
      <c r="G25" s="44"/>
    </row>
    <row r="26" spans="1:7" x14ac:dyDescent="0.25">
      <c r="B26" s="65"/>
      <c r="C26" s="65"/>
      <c r="D26" s="65"/>
      <c r="E26" s="65"/>
      <c r="F26" s="85"/>
      <c r="G26" s="85"/>
    </row>
    <row r="27" spans="1:7" x14ac:dyDescent="0.25">
      <c r="A27" s="7" t="s">
        <v>119</v>
      </c>
      <c r="B27" s="83"/>
      <c r="C27" s="83"/>
      <c r="D27" s="83"/>
      <c r="E27" s="83"/>
      <c r="F27" s="51"/>
      <c r="G27" s="51"/>
    </row>
    <row r="28" spans="1:7" x14ac:dyDescent="0.25">
      <c r="A28" s="49" t="s">
        <v>160</v>
      </c>
      <c r="B28" s="105">
        <f>B29</f>
        <v>9360.32</v>
      </c>
      <c r="C28" s="105">
        <f t="shared" ref="C28:D28" si="9">C29</f>
        <v>10469</v>
      </c>
      <c r="D28" s="105">
        <f t="shared" si="9"/>
        <v>7200</v>
      </c>
      <c r="E28" s="105">
        <f>E29</f>
        <v>25091.26</v>
      </c>
      <c r="F28" s="111">
        <f t="shared" ref="F28:F46" si="10">IFERROR(E28/B28*100,"-")</f>
        <v>268.0598526546101</v>
      </c>
      <c r="G28" s="111">
        <f t="shared" ref="G28:G46" si="11">IFERROR(E28/D28*100,"-")</f>
        <v>348.48972222222221</v>
      </c>
    </row>
    <row r="29" spans="1:7" x14ac:dyDescent="0.25">
      <c r="A29" s="50" t="s">
        <v>148</v>
      </c>
      <c r="B29" s="106">
        <v>9360.32</v>
      </c>
      <c r="C29" s="106">
        <v>10469</v>
      </c>
      <c r="D29" s="106">
        <v>7200</v>
      </c>
      <c r="E29" s="106">
        <v>25091.26</v>
      </c>
      <c r="F29" s="112">
        <f t="shared" si="10"/>
        <v>268.0598526546101</v>
      </c>
      <c r="G29" s="112">
        <f t="shared" si="11"/>
        <v>348.48972222222221</v>
      </c>
    </row>
    <row r="30" spans="1:7" x14ac:dyDescent="0.25">
      <c r="A30" s="49" t="s">
        <v>161</v>
      </c>
      <c r="B30" s="105">
        <f>B31</f>
        <v>25160.26</v>
      </c>
      <c r="C30" s="105">
        <f t="shared" ref="C30:D30" si="12">C31</f>
        <v>25215</v>
      </c>
      <c r="D30" s="105">
        <f t="shared" si="12"/>
        <v>36000</v>
      </c>
      <c r="E30" s="105">
        <f>E31</f>
        <v>20117.8</v>
      </c>
      <c r="F30" s="111">
        <f t="shared" si="10"/>
        <v>79.958633177876536</v>
      </c>
      <c r="G30" s="111">
        <f t="shared" si="11"/>
        <v>55.882777777777783</v>
      </c>
    </row>
    <row r="31" spans="1:7" x14ac:dyDescent="0.25">
      <c r="A31" s="50" t="s">
        <v>155</v>
      </c>
      <c r="B31" s="106">
        <v>25160.26</v>
      </c>
      <c r="C31" s="106">
        <v>25215</v>
      </c>
      <c r="D31" s="106">
        <v>36000</v>
      </c>
      <c r="E31" s="106">
        <v>20117.8</v>
      </c>
      <c r="F31" s="112">
        <f t="shared" si="10"/>
        <v>79.958633177876536</v>
      </c>
      <c r="G31" s="112">
        <f t="shared" si="11"/>
        <v>55.882777777777783</v>
      </c>
    </row>
    <row r="32" spans="1:7" x14ac:dyDescent="0.25">
      <c r="A32" s="49" t="s">
        <v>162</v>
      </c>
      <c r="B32" s="105">
        <f>B33+B34</f>
        <v>202160.75999999998</v>
      </c>
      <c r="C32" s="105">
        <f t="shared" ref="C32:D32" si="13">C33+C34</f>
        <v>177258</v>
      </c>
      <c r="D32" s="105">
        <f t="shared" si="13"/>
        <v>149359</v>
      </c>
      <c r="E32" s="105">
        <f>E33+E34</f>
        <v>202180.81</v>
      </c>
      <c r="F32" s="111">
        <f t="shared" si="10"/>
        <v>98.663736721211379</v>
      </c>
      <c r="G32" s="111">
        <f t="shared" si="11"/>
        <v>133.54358291097287</v>
      </c>
    </row>
    <row r="33" spans="1:7" x14ac:dyDescent="0.25">
      <c r="A33" s="50" t="s">
        <v>151</v>
      </c>
      <c r="B33" s="106">
        <v>43909.96</v>
      </c>
      <c r="C33" s="106">
        <v>19354</v>
      </c>
      <c r="D33" s="106">
        <v>4104</v>
      </c>
      <c r="E33" s="106">
        <v>36109.089999999997</v>
      </c>
      <c r="F33" s="112">
        <f t="shared" si="10"/>
        <v>82.234395112179556</v>
      </c>
      <c r="G33" s="112">
        <f t="shared" si="11"/>
        <v>879.8511208576997</v>
      </c>
    </row>
    <row r="34" spans="1:7" x14ac:dyDescent="0.25">
      <c r="A34" s="50" t="s">
        <v>154</v>
      </c>
      <c r="B34" s="106">
        <v>158250.79999999999</v>
      </c>
      <c r="C34" s="106">
        <v>157904</v>
      </c>
      <c r="D34" s="106">
        <v>145255</v>
      </c>
      <c r="E34" s="106">
        <v>166071.72</v>
      </c>
      <c r="F34" s="112">
        <f t="shared" si="10"/>
        <v>104.94210455808124</v>
      </c>
      <c r="G34" s="112">
        <f t="shared" si="11"/>
        <v>114.33115555402568</v>
      </c>
    </row>
    <row r="35" spans="1:7" x14ac:dyDescent="0.25">
      <c r="A35" s="49" t="s">
        <v>163</v>
      </c>
      <c r="B35" s="105">
        <f>B36+B37</f>
        <v>1236691.8899999999</v>
      </c>
      <c r="C35" s="105">
        <f t="shared" ref="C35:D35" si="14">C36+C37</f>
        <v>1376323</v>
      </c>
      <c r="D35" s="105">
        <f t="shared" si="14"/>
        <v>1353809</v>
      </c>
      <c r="E35" s="105">
        <f>E36+E37</f>
        <v>1379284.42</v>
      </c>
      <c r="F35" s="111">
        <f t="shared" si="10"/>
        <v>111.53015808974054</v>
      </c>
      <c r="G35" s="111">
        <f t="shared" si="11"/>
        <v>101.8817588005398</v>
      </c>
    </row>
    <row r="36" spans="1:7" x14ac:dyDescent="0.25">
      <c r="A36" s="50" t="s">
        <v>152</v>
      </c>
      <c r="B36" s="106">
        <v>24975.88</v>
      </c>
      <c r="C36" s="106">
        <v>36319</v>
      </c>
      <c r="D36" s="106">
        <v>20969</v>
      </c>
      <c r="E36" s="106">
        <v>11931.69</v>
      </c>
      <c r="F36" s="112">
        <f t="shared" si="10"/>
        <v>47.772851246882993</v>
      </c>
      <c r="G36" s="112">
        <f t="shared" si="11"/>
        <v>56.901568982784113</v>
      </c>
    </row>
    <row r="37" spans="1:7" x14ac:dyDescent="0.25">
      <c r="A37" s="50" t="s">
        <v>153</v>
      </c>
      <c r="B37" s="106">
        <v>1211716.01</v>
      </c>
      <c r="C37" s="106">
        <v>1340004</v>
      </c>
      <c r="D37" s="106">
        <v>1332840</v>
      </c>
      <c r="E37" s="106">
        <v>1367352.73</v>
      </c>
      <c r="F37" s="112">
        <f t="shared" si="10"/>
        <v>112.84432315126381</v>
      </c>
      <c r="G37" s="112">
        <f t="shared" si="11"/>
        <v>102.58941283274811</v>
      </c>
    </row>
    <row r="38" spans="1:7" x14ac:dyDescent="0.25">
      <c r="A38" s="49" t="s">
        <v>196</v>
      </c>
      <c r="B38" s="105">
        <f>B39</f>
        <v>2081.16</v>
      </c>
      <c r="C38" s="105">
        <f t="shared" ref="C38:D38" si="15">C39</f>
        <v>29959</v>
      </c>
      <c r="D38" s="105">
        <f t="shared" si="15"/>
        <v>439</v>
      </c>
      <c r="E38" s="105">
        <v>29374.76</v>
      </c>
      <c r="F38" s="111">
        <f t="shared" si="10"/>
        <v>1411.4609160276</v>
      </c>
      <c r="G38" s="111">
        <f t="shared" si="11"/>
        <v>6691.289293849658</v>
      </c>
    </row>
    <row r="39" spans="1:7" x14ac:dyDescent="0.25">
      <c r="A39" s="50" t="s">
        <v>195</v>
      </c>
      <c r="B39" s="106">
        <v>2081.16</v>
      </c>
      <c r="C39" s="106">
        <v>29959</v>
      </c>
      <c r="D39" s="106">
        <v>439</v>
      </c>
      <c r="E39" s="106">
        <v>29374.76</v>
      </c>
      <c r="F39" s="112">
        <f t="shared" si="10"/>
        <v>1411.4609160276</v>
      </c>
      <c r="G39" s="112">
        <f t="shared" si="11"/>
        <v>6691.289293849658</v>
      </c>
    </row>
    <row r="40" spans="1:7" x14ac:dyDescent="0.25">
      <c r="A40" s="49" t="s">
        <v>220</v>
      </c>
      <c r="B40" s="105">
        <f>B41+B42</f>
        <v>0</v>
      </c>
      <c r="C40" s="105">
        <f t="shared" ref="C40:E40" si="16">C41+C42</f>
        <v>455</v>
      </c>
      <c r="D40" s="105">
        <f t="shared" si="16"/>
        <v>664</v>
      </c>
      <c r="E40" s="105">
        <f t="shared" si="16"/>
        <v>0</v>
      </c>
      <c r="F40" s="111" t="str">
        <f t="shared" si="10"/>
        <v>-</v>
      </c>
      <c r="G40" s="111">
        <f t="shared" si="11"/>
        <v>0</v>
      </c>
    </row>
    <row r="41" spans="1:7" x14ac:dyDescent="0.25">
      <c r="A41" s="50" t="s">
        <v>149</v>
      </c>
      <c r="B41" s="106">
        <v>0</v>
      </c>
      <c r="C41" s="106">
        <v>455</v>
      </c>
      <c r="D41" s="106">
        <v>664</v>
      </c>
      <c r="E41" s="106">
        <v>0</v>
      </c>
      <c r="F41" s="112" t="str">
        <f t="shared" si="10"/>
        <v>-</v>
      </c>
      <c r="G41" s="112">
        <f t="shared" si="11"/>
        <v>0</v>
      </c>
    </row>
    <row r="42" spans="1:7" x14ac:dyDescent="0.25">
      <c r="A42" s="50" t="s">
        <v>164</v>
      </c>
      <c r="B42" s="22">
        <v>0</v>
      </c>
      <c r="C42" s="22">
        <v>0</v>
      </c>
      <c r="D42" s="22">
        <v>0</v>
      </c>
      <c r="E42" s="22">
        <v>0</v>
      </c>
      <c r="F42" s="112" t="str">
        <f t="shared" si="10"/>
        <v>-</v>
      </c>
      <c r="G42" s="112" t="str">
        <f t="shared" si="11"/>
        <v>-</v>
      </c>
    </row>
    <row r="43" spans="1:7" x14ac:dyDescent="0.25">
      <c r="A43" s="49" t="s">
        <v>165</v>
      </c>
      <c r="B43" s="105">
        <f>B44</f>
        <v>0</v>
      </c>
      <c r="C43" s="105">
        <f t="shared" ref="C43:E43" si="17">C44</f>
        <v>0</v>
      </c>
      <c r="D43" s="105">
        <f t="shared" si="17"/>
        <v>0</v>
      </c>
      <c r="E43" s="105">
        <f t="shared" si="17"/>
        <v>0</v>
      </c>
      <c r="F43" s="111" t="str">
        <f t="shared" si="10"/>
        <v>-</v>
      </c>
      <c r="G43" s="111" t="str">
        <f t="shared" si="11"/>
        <v>-</v>
      </c>
    </row>
    <row r="44" spans="1:7" x14ac:dyDescent="0.25">
      <c r="A44" s="50" t="s">
        <v>150</v>
      </c>
      <c r="B44" s="22">
        <v>0</v>
      </c>
      <c r="C44" s="22">
        <v>0</v>
      </c>
      <c r="D44" s="22">
        <v>0</v>
      </c>
      <c r="E44" s="22">
        <v>0</v>
      </c>
      <c r="F44" s="112" t="str">
        <f t="shared" si="10"/>
        <v>-</v>
      </c>
      <c r="G44" s="112" t="str">
        <f t="shared" si="11"/>
        <v>-</v>
      </c>
    </row>
    <row r="45" spans="1:7" x14ac:dyDescent="0.25">
      <c r="A45" s="50"/>
      <c r="B45" s="106"/>
      <c r="C45" s="106"/>
      <c r="D45" s="106"/>
      <c r="E45" s="106"/>
      <c r="F45" s="112"/>
      <c r="G45" s="112"/>
    </row>
    <row r="46" spans="1:7" x14ac:dyDescent="0.25">
      <c r="A46" s="58" t="s">
        <v>102</v>
      </c>
      <c r="B46" s="108">
        <f>B28+B30+B32+B35+B38+B40+B43</f>
        <v>1475454.39</v>
      </c>
      <c r="C46" s="108">
        <f t="shared" ref="C46:D46" si="18">C28+C30+C32+C35+C38+C40+C43</f>
        <v>1619679</v>
      </c>
      <c r="D46" s="108">
        <f t="shared" si="18"/>
        <v>1547471</v>
      </c>
      <c r="E46" s="108">
        <f>E28+E30+E32+E35+E38</f>
        <v>1656049.05</v>
      </c>
      <c r="F46" s="94">
        <f t="shared" si="10"/>
        <v>112.23993511585269</v>
      </c>
      <c r="G46" s="94">
        <f t="shared" si="11"/>
        <v>107.01648366916086</v>
      </c>
    </row>
    <row r="48" spans="1:7" x14ac:dyDescent="0.25">
      <c r="B48" s="65"/>
      <c r="C48" s="65"/>
      <c r="D48" s="65"/>
      <c r="E48" s="65"/>
      <c r="F48" s="65"/>
      <c r="G48" s="65"/>
    </row>
  </sheetData>
  <mergeCells count="1">
    <mergeCell ref="A2:G2"/>
  </mergeCells>
  <conditionalFormatting sqref="B8:E8">
    <cfRule type="containsBlanks" dxfId="26" priority="13">
      <formula>LEN(TRIM(B8))=0</formula>
    </cfRule>
  </conditionalFormatting>
  <conditionalFormatting sqref="B10:E10">
    <cfRule type="containsBlanks" dxfId="25" priority="12">
      <formula>LEN(TRIM(B10))=0</formula>
    </cfRule>
  </conditionalFormatting>
  <conditionalFormatting sqref="B12:E13">
    <cfRule type="containsBlanks" dxfId="24" priority="11">
      <formula>LEN(TRIM(B12))=0</formula>
    </cfRule>
  </conditionalFormatting>
  <conditionalFormatting sqref="B15:E16">
    <cfRule type="containsBlanks" dxfId="23" priority="10">
      <formula>LEN(TRIM(B15))=0</formula>
    </cfRule>
  </conditionalFormatting>
  <conditionalFormatting sqref="B18:E18">
    <cfRule type="containsBlanks" dxfId="22" priority="9">
      <formula>LEN(TRIM(B18))=0</formula>
    </cfRule>
  </conditionalFormatting>
  <conditionalFormatting sqref="B20:E21">
    <cfRule type="containsBlanks" dxfId="21" priority="8">
      <formula>LEN(TRIM(B20))=0</formula>
    </cfRule>
  </conditionalFormatting>
  <conditionalFormatting sqref="B29:E29">
    <cfRule type="containsBlanks" dxfId="20" priority="7">
      <formula>LEN(TRIM(B29))=0</formula>
    </cfRule>
  </conditionalFormatting>
  <conditionalFormatting sqref="B31:E31">
    <cfRule type="containsBlanks" dxfId="19" priority="6">
      <formula>LEN(TRIM(B31))=0</formula>
    </cfRule>
  </conditionalFormatting>
  <conditionalFormatting sqref="B33:E34">
    <cfRule type="containsBlanks" dxfId="18" priority="5">
      <formula>LEN(TRIM(B33))=0</formula>
    </cfRule>
  </conditionalFormatting>
  <conditionalFormatting sqref="B36:E37">
    <cfRule type="containsBlanks" dxfId="17" priority="4">
      <formula>LEN(TRIM(B36))=0</formula>
    </cfRule>
  </conditionalFormatting>
  <conditionalFormatting sqref="B39:E39">
    <cfRule type="containsBlanks" dxfId="16" priority="3">
      <formula>LEN(TRIM(B39))=0</formula>
    </cfRule>
  </conditionalFormatting>
  <conditionalFormatting sqref="B41:E42">
    <cfRule type="containsBlanks" dxfId="15" priority="2">
      <formula>LEN(TRIM(B41))=0</formula>
    </cfRule>
  </conditionalFormatting>
  <conditionalFormatting sqref="B44:E44">
    <cfRule type="containsBlanks" dxfId="14" priority="1">
      <formula>LEN(TRIM(B44))=0</formula>
    </cfRule>
  </conditionalFormatting>
  <pageMargins left="0.19685039370078741" right="0.19685039370078741" top="0.39370078740157483" bottom="0.39370078740157483" header="0.19685039370078741" footer="0.19685039370078741"/>
  <pageSetup paperSize="9" scale="88" firstPageNumber="7" orientation="landscape" useFirstPageNumber="1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0"/>
  <sheetViews>
    <sheetView showGridLines="0" zoomScaleNormal="100" workbookViewId="0">
      <selection activeCell="E26" sqref="E26"/>
    </sheetView>
  </sheetViews>
  <sheetFormatPr defaultColWidth="9.109375" defaultRowHeight="13.2" x14ac:dyDescent="0.25"/>
  <cols>
    <col min="1" max="1" width="100.109375" style="1" customWidth="1"/>
    <col min="2" max="2" width="16.6640625" style="1" customWidth="1"/>
    <col min="3" max="3" width="15.33203125" style="1" bestFit="1" customWidth="1"/>
    <col min="4" max="4" width="15.88671875" style="1" bestFit="1" customWidth="1"/>
    <col min="5" max="5" width="16" style="1" customWidth="1"/>
    <col min="6" max="6" width="9.109375" style="1" bestFit="1" customWidth="1"/>
    <col min="7" max="7" width="8.5546875" style="1" bestFit="1" customWidth="1"/>
    <col min="8" max="16384" width="9.109375" style="1"/>
  </cols>
  <sheetData>
    <row r="1" spans="1:13" s="120" customFormat="1" ht="13.5" customHeight="1" x14ac:dyDescent="0.3">
      <c r="A1" s="200" t="s">
        <v>271</v>
      </c>
      <c r="B1" s="200"/>
      <c r="C1" s="200"/>
      <c r="D1" s="200"/>
      <c r="E1" s="200"/>
      <c r="F1" s="200"/>
      <c r="G1" s="200"/>
    </row>
    <row r="2" spans="1:13" ht="3.75" customHeight="1" x14ac:dyDescent="0.25">
      <c r="A2" s="45"/>
      <c r="B2" s="45"/>
      <c r="C2" s="45"/>
      <c r="D2" s="45"/>
      <c r="E2" s="45"/>
      <c r="F2" s="45"/>
      <c r="G2" s="45"/>
    </row>
    <row r="3" spans="1:13" ht="26.4" x14ac:dyDescent="0.25">
      <c r="A3" s="56" t="s">
        <v>120</v>
      </c>
      <c r="B3" s="29" t="s">
        <v>280</v>
      </c>
      <c r="C3" s="29" t="s">
        <v>278</v>
      </c>
      <c r="D3" s="29" t="s">
        <v>225</v>
      </c>
      <c r="E3" s="29" t="s">
        <v>281</v>
      </c>
      <c r="F3" s="37" t="s">
        <v>191</v>
      </c>
      <c r="G3" s="37" t="s">
        <v>192</v>
      </c>
    </row>
    <row r="4" spans="1:13" s="4" customFormat="1" ht="8.25" customHeight="1" x14ac:dyDescent="0.2">
      <c r="A4" s="54">
        <v>1</v>
      </c>
      <c r="B4" s="54">
        <v>2</v>
      </c>
      <c r="C4" s="54">
        <v>3</v>
      </c>
      <c r="D4" s="54">
        <v>4</v>
      </c>
      <c r="E4" s="54">
        <v>5</v>
      </c>
      <c r="F4" s="54" t="s">
        <v>114</v>
      </c>
      <c r="G4" s="54" t="s">
        <v>115</v>
      </c>
    </row>
    <row r="5" spans="1:13" x14ac:dyDescent="0.25">
      <c r="A5" s="7" t="s">
        <v>126</v>
      </c>
      <c r="B5" s="7"/>
      <c r="C5" s="7"/>
      <c r="D5" s="7"/>
      <c r="E5" s="7"/>
      <c r="F5" s="7"/>
      <c r="G5" s="7"/>
    </row>
    <row r="6" spans="1:13" ht="15.6" x14ac:dyDescent="0.3">
      <c r="A6" s="97" t="s">
        <v>121</v>
      </c>
      <c r="B6" s="115">
        <f>SUM(B7:B11)</f>
        <v>0</v>
      </c>
      <c r="C6" s="115">
        <f t="shared" ref="C6:E6" si="0">SUM(C7:C11)</f>
        <v>0</v>
      </c>
      <c r="D6" s="115">
        <f t="shared" si="0"/>
        <v>0</v>
      </c>
      <c r="E6" s="115">
        <f t="shared" si="0"/>
        <v>0</v>
      </c>
      <c r="F6" s="117" t="str">
        <f>IFERROR(E6/B6*100,"-")</f>
        <v>-</v>
      </c>
      <c r="G6" s="117" t="str">
        <f>IFERROR(E6/D6*100,"-")</f>
        <v>-</v>
      </c>
      <c r="I6" s="98" t="s">
        <v>266</v>
      </c>
      <c r="J6" s="99"/>
      <c r="K6" s="99"/>
      <c r="L6" s="99"/>
      <c r="M6" s="99"/>
    </row>
    <row r="7" spans="1:13" ht="15.6" x14ac:dyDescent="0.3">
      <c r="A7" s="53" t="s">
        <v>166</v>
      </c>
      <c r="B7" s="22">
        <v>0</v>
      </c>
      <c r="C7" s="22">
        <v>0</v>
      </c>
      <c r="D7" s="22">
        <v>0</v>
      </c>
      <c r="E7" s="22">
        <v>0</v>
      </c>
      <c r="F7" s="112" t="str">
        <f t="shared" ref="F7:F38" si="1">IFERROR(E7/B7*100,"-")</f>
        <v>-</v>
      </c>
      <c r="G7" s="112" t="str">
        <f t="shared" ref="G7:G38" si="2">IFERROR(E7/D7*100,"-")</f>
        <v>-</v>
      </c>
      <c r="I7" s="98" t="s">
        <v>267</v>
      </c>
      <c r="J7" s="99"/>
      <c r="K7" s="99"/>
      <c r="L7" s="99"/>
      <c r="M7" s="99"/>
    </row>
    <row r="8" spans="1:13" ht="13.8" x14ac:dyDescent="0.3">
      <c r="A8" s="53" t="s">
        <v>214</v>
      </c>
      <c r="B8" s="22">
        <v>0</v>
      </c>
      <c r="C8" s="22">
        <v>0</v>
      </c>
      <c r="D8" s="22">
        <v>0</v>
      </c>
      <c r="E8" s="22">
        <v>0</v>
      </c>
      <c r="F8" s="112" t="str">
        <f t="shared" si="1"/>
        <v>-</v>
      </c>
      <c r="G8" s="112" t="str">
        <f t="shared" si="2"/>
        <v>-</v>
      </c>
      <c r="I8" s="100" t="s">
        <v>268</v>
      </c>
    </row>
    <row r="9" spans="1:13" x14ac:dyDescent="0.25">
      <c r="A9" s="53" t="s">
        <v>167</v>
      </c>
      <c r="B9" s="22">
        <v>0</v>
      </c>
      <c r="C9" s="22">
        <v>0</v>
      </c>
      <c r="D9" s="22">
        <v>0</v>
      </c>
      <c r="E9" s="22">
        <v>0</v>
      </c>
      <c r="F9" s="112" t="str">
        <f t="shared" si="1"/>
        <v>-</v>
      </c>
      <c r="G9" s="112" t="str">
        <f t="shared" si="2"/>
        <v>-</v>
      </c>
    </row>
    <row r="10" spans="1:13" x14ac:dyDescent="0.25">
      <c r="A10" s="53" t="s">
        <v>168</v>
      </c>
      <c r="B10" s="22">
        <v>0</v>
      </c>
      <c r="C10" s="22">
        <v>0</v>
      </c>
      <c r="D10" s="22">
        <v>0</v>
      </c>
      <c r="E10" s="22">
        <v>0</v>
      </c>
      <c r="F10" s="112" t="str">
        <f t="shared" si="1"/>
        <v>-</v>
      </c>
      <c r="G10" s="112" t="str">
        <f t="shared" si="2"/>
        <v>-</v>
      </c>
    </row>
    <row r="11" spans="1:13" x14ac:dyDescent="0.25">
      <c r="A11" s="53" t="s">
        <v>169</v>
      </c>
      <c r="B11" s="22">
        <v>0</v>
      </c>
      <c r="C11" s="22">
        <v>0</v>
      </c>
      <c r="D11" s="22">
        <v>0</v>
      </c>
      <c r="E11" s="22">
        <v>0</v>
      </c>
      <c r="F11" s="112" t="str">
        <f t="shared" si="1"/>
        <v>-</v>
      </c>
      <c r="G11" s="112" t="str">
        <f t="shared" si="2"/>
        <v>-</v>
      </c>
    </row>
    <row r="12" spans="1:13" x14ac:dyDescent="0.25">
      <c r="A12" s="87" t="s">
        <v>122</v>
      </c>
      <c r="B12" s="115">
        <f>SUM(B13:B16)</f>
        <v>0</v>
      </c>
      <c r="C12" s="115">
        <v>0</v>
      </c>
      <c r="D12" s="115">
        <v>0</v>
      </c>
      <c r="E12" s="115">
        <v>0</v>
      </c>
      <c r="F12" s="117" t="str">
        <f t="shared" si="1"/>
        <v>-</v>
      </c>
      <c r="G12" s="117" t="str">
        <f t="shared" si="2"/>
        <v>-</v>
      </c>
    </row>
    <row r="13" spans="1:13" x14ac:dyDescent="0.25">
      <c r="A13" s="53" t="s">
        <v>170</v>
      </c>
      <c r="B13" s="22">
        <v>0</v>
      </c>
      <c r="C13" s="22">
        <v>0</v>
      </c>
      <c r="D13" s="22">
        <v>0</v>
      </c>
      <c r="E13" s="22">
        <v>0</v>
      </c>
      <c r="F13" s="112" t="str">
        <f t="shared" si="1"/>
        <v>-</v>
      </c>
      <c r="G13" s="112" t="str">
        <f t="shared" si="2"/>
        <v>-</v>
      </c>
    </row>
    <row r="14" spans="1:13" x14ac:dyDescent="0.25">
      <c r="A14" s="53" t="s">
        <v>171</v>
      </c>
      <c r="B14" s="22">
        <v>0</v>
      </c>
      <c r="C14" s="22">
        <v>0</v>
      </c>
      <c r="D14" s="22">
        <v>0</v>
      </c>
      <c r="E14" s="22">
        <v>0</v>
      </c>
      <c r="F14" s="112" t="str">
        <f t="shared" si="1"/>
        <v>-</v>
      </c>
      <c r="G14" s="112" t="str">
        <f t="shared" si="2"/>
        <v>-</v>
      </c>
    </row>
    <row r="15" spans="1:13" x14ac:dyDescent="0.25">
      <c r="A15" s="53" t="s">
        <v>172</v>
      </c>
      <c r="B15" s="22">
        <v>0</v>
      </c>
      <c r="C15" s="22">
        <v>0</v>
      </c>
      <c r="D15" s="22">
        <v>0</v>
      </c>
      <c r="E15" s="22">
        <v>0</v>
      </c>
      <c r="F15" s="112" t="str">
        <f t="shared" si="1"/>
        <v>-</v>
      </c>
      <c r="G15" s="112" t="str">
        <f t="shared" si="2"/>
        <v>-</v>
      </c>
    </row>
    <row r="16" spans="1:13" x14ac:dyDescent="0.25">
      <c r="A16" s="53" t="s">
        <v>173</v>
      </c>
      <c r="B16" s="22">
        <v>0</v>
      </c>
      <c r="C16" s="22">
        <v>0</v>
      </c>
      <c r="D16" s="22">
        <v>0</v>
      </c>
      <c r="E16" s="22">
        <v>0</v>
      </c>
      <c r="F16" s="112" t="str">
        <f t="shared" si="1"/>
        <v>-</v>
      </c>
      <c r="G16" s="112" t="str">
        <f t="shared" si="2"/>
        <v>-</v>
      </c>
    </row>
    <row r="17" spans="1:7" x14ac:dyDescent="0.25">
      <c r="A17" s="87" t="s">
        <v>123</v>
      </c>
      <c r="B17" s="115">
        <f>SUM(B18:B23)</f>
        <v>0</v>
      </c>
      <c r="C17" s="115">
        <f t="shared" ref="C17:E17" si="3">SUM(C18:C23)</f>
        <v>0</v>
      </c>
      <c r="D17" s="115">
        <f t="shared" si="3"/>
        <v>0</v>
      </c>
      <c r="E17" s="115">
        <f t="shared" si="3"/>
        <v>0</v>
      </c>
      <c r="F17" s="117" t="str">
        <f t="shared" si="1"/>
        <v>-</v>
      </c>
      <c r="G17" s="117" t="str">
        <f t="shared" si="2"/>
        <v>-</v>
      </c>
    </row>
    <row r="18" spans="1:7" x14ac:dyDescent="0.25">
      <c r="A18" s="53" t="s">
        <v>174</v>
      </c>
      <c r="B18" s="22">
        <v>0</v>
      </c>
      <c r="C18" s="22">
        <v>0</v>
      </c>
      <c r="D18" s="22">
        <v>0</v>
      </c>
      <c r="E18" s="22">
        <v>0</v>
      </c>
      <c r="F18" s="112" t="str">
        <f t="shared" si="1"/>
        <v>-</v>
      </c>
      <c r="G18" s="112" t="str">
        <f t="shared" si="2"/>
        <v>-</v>
      </c>
    </row>
    <row r="19" spans="1:7" x14ac:dyDescent="0.25">
      <c r="A19" s="53" t="s">
        <v>175</v>
      </c>
      <c r="B19" s="22">
        <v>0</v>
      </c>
      <c r="C19" s="22">
        <v>0</v>
      </c>
      <c r="D19" s="22">
        <v>0</v>
      </c>
      <c r="E19" s="22">
        <v>0</v>
      </c>
      <c r="F19" s="112" t="str">
        <f t="shared" si="1"/>
        <v>-</v>
      </c>
      <c r="G19" s="112" t="str">
        <f t="shared" si="2"/>
        <v>-</v>
      </c>
    </row>
    <row r="20" spans="1:7" x14ac:dyDescent="0.25">
      <c r="A20" s="53" t="s">
        <v>215</v>
      </c>
      <c r="B20" s="22">
        <v>0</v>
      </c>
      <c r="C20" s="22">
        <v>0</v>
      </c>
      <c r="D20" s="22">
        <v>0</v>
      </c>
      <c r="E20" s="22">
        <v>0</v>
      </c>
      <c r="F20" s="112" t="str">
        <f t="shared" si="1"/>
        <v>-</v>
      </c>
      <c r="G20" s="112" t="str">
        <f t="shared" si="2"/>
        <v>-</v>
      </c>
    </row>
    <row r="21" spans="1:7" s="5" customFormat="1" x14ac:dyDescent="0.25">
      <c r="A21" s="53" t="s">
        <v>176</v>
      </c>
      <c r="B21" s="22">
        <v>0</v>
      </c>
      <c r="C21" s="22">
        <v>0</v>
      </c>
      <c r="D21" s="22">
        <v>0</v>
      </c>
      <c r="E21" s="22">
        <v>0</v>
      </c>
      <c r="F21" s="112" t="str">
        <f t="shared" si="1"/>
        <v>-</v>
      </c>
      <c r="G21" s="112" t="str">
        <f t="shared" si="2"/>
        <v>-</v>
      </c>
    </row>
    <row r="22" spans="1:7" x14ac:dyDescent="0.25">
      <c r="A22" s="53" t="s">
        <v>177</v>
      </c>
      <c r="B22" s="22">
        <v>0</v>
      </c>
      <c r="C22" s="22">
        <v>0</v>
      </c>
      <c r="D22" s="22">
        <v>0</v>
      </c>
      <c r="E22" s="22">
        <v>0</v>
      </c>
      <c r="F22" s="112" t="str">
        <f t="shared" si="1"/>
        <v>-</v>
      </c>
      <c r="G22" s="112" t="str">
        <f t="shared" si="2"/>
        <v>-</v>
      </c>
    </row>
    <row r="23" spans="1:7" x14ac:dyDescent="0.25">
      <c r="A23" s="53" t="s">
        <v>178</v>
      </c>
      <c r="B23" s="22">
        <v>0</v>
      </c>
      <c r="C23" s="22">
        <v>0</v>
      </c>
      <c r="D23" s="22">
        <v>0</v>
      </c>
      <c r="E23" s="22">
        <v>0</v>
      </c>
      <c r="F23" s="112" t="str">
        <f t="shared" si="1"/>
        <v>-</v>
      </c>
      <c r="G23" s="112" t="str">
        <f t="shared" si="2"/>
        <v>-</v>
      </c>
    </row>
    <row r="24" spans="1:7" x14ac:dyDescent="0.25">
      <c r="A24" s="87" t="s">
        <v>124</v>
      </c>
      <c r="B24" s="115">
        <f>SUM(B25:B31)</f>
        <v>1475454.41</v>
      </c>
      <c r="C24" s="115">
        <f t="shared" ref="C24:E24" si="4">SUM(C25:C31)</f>
        <v>1630464</v>
      </c>
      <c r="D24" s="115">
        <f t="shared" si="4"/>
        <v>1536686</v>
      </c>
      <c r="E24" s="115">
        <f t="shared" si="4"/>
        <v>1656049.05</v>
      </c>
      <c r="F24" s="117">
        <f t="shared" si="1"/>
        <v>112.23993359442399</v>
      </c>
      <c r="G24" s="117">
        <f t="shared" si="2"/>
        <v>107.76756279422082</v>
      </c>
    </row>
    <row r="25" spans="1:7" x14ac:dyDescent="0.25">
      <c r="A25" s="53" t="s">
        <v>179</v>
      </c>
      <c r="B25" s="106">
        <v>0</v>
      </c>
      <c r="C25" s="106">
        <v>0</v>
      </c>
      <c r="D25" s="106">
        <v>0</v>
      </c>
      <c r="E25" s="106">
        <v>0</v>
      </c>
      <c r="F25" s="112" t="str">
        <f t="shared" si="1"/>
        <v>-</v>
      </c>
      <c r="G25" s="112" t="str">
        <f t="shared" si="2"/>
        <v>-</v>
      </c>
    </row>
    <row r="26" spans="1:7" x14ac:dyDescent="0.25">
      <c r="A26" s="53" t="s">
        <v>180</v>
      </c>
      <c r="B26" s="22">
        <v>1475454.41</v>
      </c>
      <c r="C26" s="22">
        <v>1630464</v>
      </c>
      <c r="D26" s="22">
        <v>1536686</v>
      </c>
      <c r="E26" s="22">
        <v>1656049.05</v>
      </c>
      <c r="F26" s="112">
        <f t="shared" si="1"/>
        <v>112.23993359442399</v>
      </c>
      <c r="G26" s="112">
        <f t="shared" si="2"/>
        <v>107.76756279422082</v>
      </c>
    </row>
    <row r="27" spans="1:7" x14ac:dyDescent="0.25">
      <c r="A27" s="53" t="s">
        <v>181</v>
      </c>
      <c r="B27" s="22">
        <v>0</v>
      </c>
      <c r="C27" s="22">
        <v>0</v>
      </c>
      <c r="D27" s="22">
        <v>0</v>
      </c>
      <c r="E27" s="22">
        <v>0</v>
      </c>
      <c r="F27" s="112" t="str">
        <f t="shared" si="1"/>
        <v>-</v>
      </c>
      <c r="G27" s="112" t="str">
        <f t="shared" si="2"/>
        <v>-</v>
      </c>
    </row>
    <row r="28" spans="1:7" x14ac:dyDescent="0.25">
      <c r="A28" s="53" t="s">
        <v>182</v>
      </c>
      <c r="B28" s="22">
        <v>0</v>
      </c>
      <c r="C28" s="22">
        <v>0</v>
      </c>
      <c r="D28" s="22">
        <v>0</v>
      </c>
      <c r="E28" s="22">
        <v>0</v>
      </c>
      <c r="F28" s="112" t="str">
        <f t="shared" si="1"/>
        <v>-</v>
      </c>
      <c r="G28" s="112" t="str">
        <f t="shared" si="2"/>
        <v>-</v>
      </c>
    </row>
    <row r="29" spans="1:7" x14ac:dyDescent="0.25">
      <c r="A29" s="53" t="s">
        <v>183</v>
      </c>
      <c r="B29" s="106">
        <v>0</v>
      </c>
      <c r="C29" s="106">
        <v>0</v>
      </c>
      <c r="D29" s="106">
        <v>0</v>
      </c>
      <c r="E29" s="106">
        <v>0</v>
      </c>
      <c r="F29" s="112" t="str">
        <f t="shared" si="1"/>
        <v>-</v>
      </c>
      <c r="G29" s="112" t="str">
        <f t="shared" si="2"/>
        <v>-</v>
      </c>
    </row>
    <row r="30" spans="1:7" x14ac:dyDescent="0.25">
      <c r="A30" s="53" t="s">
        <v>184</v>
      </c>
      <c r="B30" s="22">
        <v>0</v>
      </c>
      <c r="C30" s="22">
        <v>0</v>
      </c>
      <c r="D30" s="22">
        <v>0</v>
      </c>
      <c r="E30" s="22">
        <v>0</v>
      </c>
      <c r="F30" s="112" t="str">
        <f t="shared" si="1"/>
        <v>-</v>
      </c>
      <c r="G30" s="112" t="str">
        <f t="shared" si="2"/>
        <v>-</v>
      </c>
    </row>
    <row r="31" spans="1:7" x14ac:dyDescent="0.25">
      <c r="A31" s="53" t="s">
        <v>185</v>
      </c>
      <c r="B31" s="22">
        <v>0</v>
      </c>
      <c r="C31" s="22">
        <v>0</v>
      </c>
      <c r="D31" s="22">
        <v>0</v>
      </c>
      <c r="E31" s="22">
        <v>0</v>
      </c>
      <c r="F31" s="112" t="str">
        <f t="shared" si="1"/>
        <v>-</v>
      </c>
      <c r="G31" s="112" t="str">
        <f t="shared" si="2"/>
        <v>-</v>
      </c>
    </row>
    <row r="32" spans="1:7" x14ac:dyDescent="0.25">
      <c r="A32" s="87" t="s">
        <v>125</v>
      </c>
      <c r="B32" s="115">
        <f>SUM(B33:B36)</f>
        <v>0</v>
      </c>
      <c r="C32" s="115">
        <f t="shared" ref="C32:E32" si="5">SUM(C33:C36)</f>
        <v>0</v>
      </c>
      <c r="D32" s="115">
        <f t="shared" si="5"/>
        <v>0</v>
      </c>
      <c r="E32" s="115">
        <f t="shared" si="5"/>
        <v>0</v>
      </c>
      <c r="F32" s="117" t="str">
        <f t="shared" si="1"/>
        <v>-</v>
      </c>
      <c r="G32" s="117" t="str">
        <f t="shared" si="2"/>
        <v>-</v>
      </c>
    </row>
    <row r="33" spans="1:7" x14ac:dyDescent="0.25">
      <c r="A33" s="53" t="s">
        <v>186</v>
      </c>
      <c r="B33" s="22">
        <v>0</v>
      </c>
      <c r="C33" s="22">
        <v>0</v>
      </c>
      <c r="D33" s="22">
        <v>0</v>
      </c>
      <c r="E33" s="22">
        <v>0</v>
      </c>
      <c r="F33" s="112" t="str">
        <f t="shared" si="1"/>
        <v>-</v>
      </c>
      <c r="G33" s="112" t="str">
        <f t="shared" si="2"/>
        <v>-</v>
      </c>
    </row>
    <row r="34" spans="1:7" s="5" customFormat="1" x14ac:dyDescent="0.25">
      <c r="A34" s="53" t="s">
        <v>187</v>
      </c>
      <c r="B34" s="22">
        <v>0</v>
      </c>
      <c r="C34" s="22">
        <v>0</v>
      </c>
      <c r="D34" s="22">
        <v>0</v>
      </c>
      <c r="E34" s="22">
        <v>0</v>
      </c>
      <c r="F34" s="112" t="str">
        <f t="shared" si="1"/>
        <v>-</v>
      </c>
      <c r="G34" s="112" t="str">
        <f t="shared" si="2"/>
        <v>-</v>
      </c>
    </row>
    <row r="35" spans="1:7" x14ac:dyDescent="0.25">
      <c r="A35" s="53" t="s">
        <v>188</v>
      </c>
      <c r="B35" s="22">
        <v>0</v>
      </c>
      <c r="C35" s="22">
        <v>0</v>
      </c>
      <c r="D35" s="22">
        <v>0</v>
      </c>
      <c r="E35" s="22">
        <v>0</v>
      </c>
      <c r="F35" s="112" t="str">
        <f t="shared" si="1"/>
        <v>-</v>
      </c>
      <c r="G35" s="112" t="str">
        <f t="shared" si="2"/>
        <v>-</v>
      </c>
    </row>
    <row r="36" spans="1:7" x14ac:dyDescent="0.25">
      <c r="A36" s="53" t="s">
        <v>189</v>
      </c>
      <c r="B36" s="22">
        <v>0</v>
      </c>
      <c r="C36" s="22">
        <v>0</v>
      </c>
      <c r="D36" s="22">
        <v>0</v>
      </c>
      <c r="E36" s="22">
        <v>0</v>
      </c>
      <c r="F36" s="112" t="str">
        <f t="shared" si="1"/>
        <v>-</v>
      </c>
      <c r="G36" s="112" t="str">
        <f t="shared" si="2"/>
        <v>-</v>
      </c>
    </row>
    <row r="37" spans="1:7" x14ac:dyDescent="0.25">
      <c r="B37" s="109"/>
      <c r="C37" s="109"/>
      <c r="D37" s="109"/>
      <c r="E37" s="109"/>
      <c r="F37" s="113"/>
      <c r="G37" s="113"/>
    </row>
    <row r="38" spans="1:7" x14ac:dyDescent="0.25">
      <c r="A38" s="86" t="s">
        <v>102</v>
      </c>
      <c r="B38" s="116">
        <f>B6+B12+B17+B24+B32</f>
        <v>1475454.41</v>
      </c>
      <c r="C38" s="116">
        <f t="shared" ref="C38:E38" si="6">C6+C12+C17+C24+C32</f>
        <v>1630464</v>
      </c>
      <c r="D38" s="116">
        <f t="shared" si="6"/>
        <v>1536686</v>
      </c>
      <c r="E38" s="116">
        <f t="shared" si="6"/>
        <v>1656049.05</v>
      </c>
      <c r="F38" s="118">
        <f t="shared" si="1"/>
        <v>112.23993359442399</v>
      </c>
      <c r="G38" s="118">
        <f t="shared" si="2"/>
        <v>107.76756279422082</v>
      </c>
    </row>
    <row r="40" spans="1:7" x14ac:dyDescent="0.25">
      <c r="B40" s="65"/>
      <c r="C40" s="65"/>
      <c r="D40" s="65"/>
      <c r="E40" s="65"/>
      <c r="F40" s="65"/>
      <c r="G40" s="65"/>
    </row>
  </sheetData>
  <mergeCells count="1">
    <mergeCell ref="A1:G1"/>
  </mergeCells>
  <conditionalFormatting sqref="B7:E11">
    <cfRule type="containsBlanks" dxfId="13" priority="5">
      <formula>LEN(TRIM(B7))=0</formula>
    </cfRule>
  </conditionalFormatting>
  <conditionalFormatting sqref="B13:E16">
    <cfRule type="containsBlanks" dxfId="12" priority="4">
      <formula>LEN(TRIM(B13))=0</formula>
    </cfRule>
  </conditionalFormatting>
  <conditionalFormatting sqref="B18:E23">
    <cfRule type="containsBlanks" dxfId="11" priority="3">
      <formula>LEN(TRIM(B18))=0</formula>
    </cfRule>
  </conditionalFormatting>
  <conditionalFormatting sqref="B25:E31">
    <cfRule type="containsBlanks" dxfId="10" priority="2">
      <formula>LEN(TRIM(B25))=0</formula>
    </cfRule>
  </conditionalFormatting>
  <conditionalFormatting sqref="B33:E36">
    <cfRule type="containsBlanks" dxfId="9" priority="1">
      <formula>LEN(TRIM(B33))=0</formula>
    </cfRule>
  </conditionalFormatting>
  <pageMargins left="0.19685039370078741" right="0.19685039370078741" top="0.39370078740157483" bottom="0.39370078740157483" header="0.19685039370078741" footer="0.19685039370078741"/>
  <pageSetup paperSize="9" scale="78" firstPageNumber="8" orientation="landscape" useFirstPageNumber="1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8"/>
  <sheetViews>
    <sheetView showGridLines="0" topLeftCell="A7" zoomScaleNormal="100" workbookViewId="0">
      <selection activeCell="C22" sqref="C22"/>
    </sheetView>
  </sheetViews>
  <sheetFormatPr defaultColWidth="9.109375" defaultRowHeight="13.2" x14ac:dyDescent="0.25"/>
  <cols>
    <col min="1" max="1" width="73.6640625" style="1" customWidth="1"/>
    <col min="2" max="3" width="17.33203125" style="1" customWidth="1"/>
    <col min="4" max="4" width="17.6640625" style="1" customWidth="1"/>
    <col min="5" max="5" width="17.33203125" style="1" customWidth="1"/>
    <col min="6" max="6" width="11.109375" style="1" bestFit="1" customWidth="1"/>
    <col min="7" max="7" width="10" style="1" bestFit="1" customWidth="1"/>
    <col min="8" max="16384" width="9.109375" style="1"/>
  </cols>
  <sheetData>
    <row r="1" spans="1:13" s="120" customFormat="1" ht="15.6" x14ac:dyDescent="0.3">
      <c r="A1" s="126" t="s">
        <v>103</v>
      </c>
      <c r="G1" s="127"/>
    </row>
    <row r="3" spans="1:13" s="120" customFormat="1" ht="15.6" x14ac:dyDescent="0.3">
      <c r="A3" s="200" t="s">
        <v>272</v>
      </c>
      <c r="B3" s="200"/>
      <c r="C3" s="200"/>
      <c r="D3" s="200"/>
      <c r="E3" s="200"/>
      <c r="F3" s="200"/>
      <c r="G3" s="200"/>
    </row>
    <row r="4" spans="1:13" x14ac:dyDescent="0.25">
      <c r="A4" s="45"/>
      <c r="B4" s="45"/>
      <c r="C4" s="45"/>
      <c r="D4" s="45"/>
      <c r="E4" s="45"/>
      <c r="F4" s="45"/>
      <c r="G4" s="45"/>
    </row>
    <row r="5" spans="1:13" ht="39.6" x14ac:dyDescent="0.25">
      <c r="A5" s="56" t="s">
        <v>127</v>
      </c>
      <c r="B5" s="29" t="s">
        <v>277</v>
      </c>
      <c r="C5" s="29" t="s">
        <v>278</v>
      </c>
      <c r="D5" s="29" t="s">
        <v>225</v>
      </c>
      <c r="E5" s="29" t="s">
        <v>279</v>
      </c>
      <c r="F5" s="37" t="s">
        <v>191</v>
      </c>
      <c r="G5" s="37" t="s">
        <v>192</v>
      </c>
    </row>
    <row r="6" spans="1:13" s="4" customFormat="1" ht="10.199999999999999" x14ac:dyDescent="0.2">
      <c r="A6" s="54">
        <v>1</v>
      </c>
      <c r="B6" s="54">
        <v>2</v>
      </c>
      <c r="C6" s="54">
        <v>3</v>
      </c>
      <c r="D6" s="54">
        <v>4</v>
      </c>
      <c r="E6" s="54">
        <v>5</v>
      </c>
      <c r="F6" s="54" t="s">
        <v>114</v>
      </c>
      <c r="G6" s="54" t="s">
        <v>115</v>
      </c>
    </row>
    <row r="7" spans="1:13" x14ac:dyDescent="0.25">
      <c r="A7" s="7" t="s">
        <v>104</v>
      </c>
      <c r="B7" s="47"/>
      <c r="C7" s="47"/>
      <c r="D7" s="47"/>
      <c r="E7" s="47"/>
      <c r="F7" s="48"/>
      <c r="G7" s="91"/>
    </row>
    <row r="8" spans="1:13" ht="15.6" x14ac:dyDescent="0.3">
      <c r="A8" s="52" t="s">
        <v>105</v>
      </c>
      <c r="B8" s="105">
        <f>B9+B11</f>
        <v>0</v>
      </c>
      <c r="C8" s="105">
        <f t="shared" ref="C8:E8" si="0">C9+C11</f>
        <v>0</v>
      </c>
      <c r="D8" s="105">
        <f t="shared" si="0"/>
        <v>0</v>
      </c>
      <c r="E8" s="105">
        <f t="shared" si="0"/>
        <v>0</v>
      </c>
      <c r="F8" s="111" t="str">
        <f>IFERROR(E8/B8*100,"-")</f>
        <v>-</v>
      </c>
      <c r="G8" s="111" t="str">
        <f>IFERROR(E8/D8*100,"-")</f>
        <v>-</v>
      </c>
      <c r="I8" s="98" t="s">
        <v>266</v>
      </c>
      <c r="J8" s="99"/>
      <c r="K8" s="99"/>
      <c r="L8" s="99"/>
      <c r="M8" s="99"/>
    </row>
    <row r="9" spans="1:13" ht="27" x14ac:dyDescent="0.3">
      <c r="A9" s="49" t="s">
        <v>190</v>
      </c>
      <c r="B9" s="105">
        <f>B10</f>
        <v>0</v>
      </c>
      <c r="C9" s="105">
        <f t="shared" ref="C9:E9" si="1">C10</f>
        <v>0</v>
      </c>
      <c r="D9" s="105">
        <f t="shared" si="1"/>
        <v>0</v>
      </c>
      <c r="E9" s="105">
        <f t="shared" si="1"/>
        <v>0</v>
      </c>
      <c r="F9" s="111" t="str">
        <f t="shared" ref="F9:F24" si="2">IFERROR(E9/B9*100,"-")</f>
        <v>-</v>
      </c>
      <c r="G9" s="111" t="str">
        <f t="shared" ref="G9:G24" si="3">IFERROR(E9/D9*100,"-")</f>
        <v>-</v>
      </c>
      <c r="I9" s="98" t="s">
        <v>267</v>
      </c>
      <c r="J9" s="99"/>
      <c r="K9" s="99"/>
      <c r="L9" s="99"/>
      <c r="M9" s="99"/>
    </row>
    <row r="10" spans="1:13" s="5" customFormat="1" ht="13.8" x14ac:dyDescent="0.3">
      <c r="A10" s="50" t="s">
        <v>197</v>
      </c>
      <c r="B10" s="22">
        <v>0</v>
      </c>
      <c r="C10" s="22">
        <v>0</v>
      </c>
      <c r="D10" s="22">
        <v>0</v>
      </c>
      <c r="E10" s="22">
        <v>0</v>
      </c>
      <c r="F10" s="112" t="str">
        <f t="shared" si="2"/>
        <v>-</v>
      </c>
      <c r="G10" s="111" t="str">
        <f t="shared" si="3"/>
        <v>-</v>
      </c>
      <c r="I10" s="100" t="s">
        <v>268</v>
      </c>
    </row>
    <row r="11" spans="1:13" s="5" customFormat="1" ht="26.4" x14ac:dyDescent="0.25">
      <c r="A11" s="49" t="s">
        <v>106</v>
      </c>
      <c r="B11" s="105">
        <f>B12</f>
        <v>0</v>
      </c>
      <c r="C11" s="105">
        <f t="shared" ref="C11:E11" si="4">C12</f>
        <v>0</v>
      </c>
      <c r="D11" s="105">
        <f t="shared" si="4"/>
        <v>0</v>
      </c>
      <c r="E11" s="105">
        <f t="shared" si="4"/>
        <v>0</v>
      </c>
      <c r="F11" s="111" t="str">
        <f t="shared" si="2"/>
        <v>-</v>
      </c>
      <c r="G11" s="111" t="str">
        <f t="shared" si="3"/>
        <v>-</v>
      </c>
    </row>
    <row r="12" spans="1:13" x14ac:dyDescent="0.25">
      <c r="A12" s="50" t="s">
        <v>198</v>
      </c>
      <c r="B12" s="22">
        <v>0</v>
      </c>
      <c r="C12" s="22">
        <v>0</v>
      </c>
      <c r="D12" s="22">
        <v>0</v>
      </c>
      <c r="E12" s="22">
        <v>0</v>
      </c>
      <c r="F12" s="112" t="str">
        <f t="shared" si="2"/>
        <v>-</v>
      </c>
      <c r="G12" s="111" t="str">
        <f t="shared" si="3"/>
        <v>-</v>
      </c>
    </row>
    <row r="13" spans="1:13" x14ac:dyDescent="0.25">
      <c r="A13" s="50"/>
      <c r="B13" s="106"/>
      <c r="C13" s="106"/>
      <c r="D13" s="106"/>
      <c r="E13" s="106"/>
      <c r="F13" s="112"/>
      <c r="G13" s="111"/>
    </row>
    <row r="14" spans="1:13" x14ac:dyDescent="0.25">
      <c r="A14" s="58" t="s">
        <v>107</v>
      </c>
      <c r="B14" s="108">
        <f>B8</f>
        <v>0</v>
      </c>
      <c r="C14" s="108">
        <f t="shared" ref="C14:E14" si="5">C8</f>
        <v>0</v>
      </c>
      <c r="D14" s="108">
        <f t="shared" si="5"/>
        <v>0</v>
      </c>
      <c r="E14" s="108">
        <f t="shared" si="5"/>
        <v>0</v>
      </c>
      <c r="F14" s="94" t="str">
        <f t="shared" si="2"/>
        <v>-</v>
      </c>
      <c r="G14" s="94" t="str">
        <f t="shared" si="3"/>
        <v>-</v>
      </c>
    </row>
    <row r="15" spans="1:13" x14ac:dyDescent="0.25">
      <c r="A15" s="53"/>
      <c r="B15" s="109"/>
      <c r="C15" s="109"/>
      <c r="D15" s="109"/>
      <c r="E15" s="109"/>
      <c r="F15" s="113"/>
      <c r="G15" s="114"/>
    </row>
    <row r="16" spans="1:13" x14ac:dyDescent="0.25">
      <c r="A16" s="7" t="s">
        <v>108</v>
      </c>
      <c r="B16" s="104"/>
      <c r="C16" s="104"/>
      <c r="D16" s="104"/>
      <c r="E16" s="104"/>
      <c r="F16" s="110" t="str">
        <f t="shared" si="2"/>
        <v>-</v>
      </c>
      <c r="G16" s="110" t="str">
        <f t="shared" si="3"/>
        <v>-</v>
      </c>
    </row>
    <row r="17" spans="1:7" x14ac:dyDescent="0.25">
      <c r="A17" s="52" t="s">
        <v>109</v>
      </c>
      <c r="B17" s="105">
        <f>B18+B20</f>
        <v>0</v>
      </c>
      <c r="C17" s="105">
        <f t="shared" ref="C17:E17" si="6">C18+C20</f>
        <v>0</v>
      </c>
      <c r="D17" s="105">
        <f t="shared" si="6"/>
        <v>0</v>
      </c>
      <c r="E17" s="105">
        <f t="shared" si="6"/>
        <v>0</v>
      </c>
      <c r="F17" s="111" t="str">
        <f t="shared" si="2"/>
        <v>-</v>
      </c>
      <c r="G17" s="111" t="str">
        <f t="shared" si="3"/>
        <v>-</v>
      </c>
    </row>
    <row r="18" spans="1:7" ht="26.4" x14ac:dyDescent="0.25">
      <c r="A18" s="49" t="s">
        <v>216</v>
      </c>
      <c r="B18" s="105">
        <f>B19</f>
        <v>0</v>
      </c>
      <c r="C18" s="105">
        <f t="shared" ref="C18:E18" si="7">C19</f>
        <v>0</v>
      </c>
      <c r="D18" s="105">
        <f t="shared" si="7"/>
        <v>0</v>
      </c>
      <c r="E18" s="105">
        <f t="shared" si="7"/>
        <v>0</v>
      </c>
      <c r="F18" s="111" t="str">
        <f t="shared" si="2"/>
        <v>-</v>
      </c>
      <c r="G18" s="111" t="str">
        <f t="shared" si="3"/>
        <v>-</v>
      </c>
    </row>
    <row r="19" spans="1:7" x14ac:dyDescent="0.25">
      <c r="A19" s="50" t="s">
        <v>217</v>
      </c>
      <c r="B19" s="22">
        <v>0</v>
      </c>
      <c r="C19" s="22">
        <v>0</v>
      </c>
      <c r="D19" s="22">
        <v>0</v>
      </c>
      <c r="E19" s="22">
        <v>0</v>
      </c>
      <c r="F19" s="112" t="str">
        <f t="shared" si="2"/>
        <v>-</v>
      </c>
      <c r="G19" s="111" t="str">
        <f t="shared" si="3"/>
        <v>-</v>
      </c>
    </row>
    <row r="20" spans="1:7" s="5" customFormat="1" ht="26.4" x14ac:dyDescent="0.25">
      <c r="A20" s="49" t="s">
        <v>110</v>
      </c>
      <c r="B20" s="105">
        <f>B21+B22</f>
        <v>0</v>
      </c>
      <c r="C20" s="105">
        <f t="shared" ref="C20:E20" si="8">C21+C22</f>
        <v>0</v>
      </c>
      <c r="D20" s="105">
        <f t="shared" si="8"/>
        <v>0</v>
      </c>
      <c r="E20" s="105">
        <f t="shared" si="8"/>
        <v>0</v>
      </c>
      <c r="F20" s="111" t="str">
        <f t="shared" si="2"/>
        <v>-</v>
      </c>
      <c r="G20" s="111" t="str">
        <f t="shared" si="3"/>
        <v>-</v>
      </c>
    </row>
    <row r="21" spans="1:7" ht="26.4" x14ac:dyDescent="0.25">
      <c r="A21" s="50" t="s">
        <v>111</v>
      </c>
      <c r="B21" s="22">
        <v>0</v>
      </c>
      <c r="C21" s="22">
        <v>0</v>
      </c>
      <c r="D21" s="22">
        <v>0</v>
      </c>
      <c r="E21" s="22">
        <v>0</v>
      </c>
      <c r="F21" s="112" t="str">
        <f t="shared" si="2"/>
        <v>-</v>
      </c>
      <c r="G21" s="111" t="str">
        <f t="shared" si="3"/>
        <v>-</v>
      </c>
    </row>
    <row r="22" spans="1:7" ht="26.4" x14ac:dyDescent="0.25">
      <c r="A22" s="50" t="s">
        <v>253</v>
      </c>
      <c r="B22" s="22">
        <v>0</v>
      </c>
      <c r="C22" s="22">
        <v>0</v>
      </c>
      <c r="D22" s="22">
        <v>0</v>
      </c>
      <c r="E22" s="22">
        <v>0</v>
      </c>
      <c r="F22" s="112" t="str">
        <f t="shared" si="2"/>
        <v>-</v>
      </c>
      <c r="G22" s="111" t="str">
        <f t="shared" si="3"/>
        <v>-</v>
      </c>
    </row>
    <row r="23" spans="1:7" x14ac:dyDescent="0.25">
      <c r="A23" s="50"/>
      <c r="B23" s="106"/>
      <c r="C23" s="106"/>
      <c r="D23" s="106"/>
      <c r="E23" s="106"/>
      <c r="F23" s="112"/>
      <c r="G23" s="112"/>
    </row>
    <row r="24" spans="1:7" x14ac:dyDescent="0.25">
      <c r="A24" s="58" t="s">
        <v>112</v>
      </c>
      <c r="B24" s="108">
        <f>B17</f>
        <v>0</v>
      </c>
      <c r="C24" s="108">
        <f t="shared" ref="C24:E24" si="9">C17</f>
        <v>0</v>
      </c>
      <c r="D24" s="108">
        <f t="shared" si="9"/>
        <v>0</v>
      </c>
      <c r="E24" s="108">
        <f t="shared" si="9"/>
        <v>0</v>
      </c>
      <c r="F24" s="94" t="str">
        <f t="shared" si="2"/>
        <v>-</v>
      </c>
      <c r="G24" s="94" t="str">
        <f t="shared" si="3"/>
        <v>-</v>
      </c>
    </row>
    <row r="25" spans="1:7" x14ac:dyDescent="0.25">
      <c r="B25" s="65"/>
      <c r="C25" s="65"/>
      <c r="D25" s="65"/>
      <c r="E25" s="65"/>
    </row>
    <row r="28" spans="1:7" x14ac:dyDescent="0.25">
      <c r="B28" s="65"/>
      <c r="C28" s="65"/>
      <c r="D28" s="65"/>
      <c r="E28" s="65"/>
      <c r="F28" s="65"/>
      <c r="G28" s="65"/>
    </row>
  </sheetData>
  <mergeCells count="1">
    <mergeCell ref="A3:G3"/>
  </mergeCells>
  <conditionalFormatting sqref="B10:E10">
    <cfRule type="containsBlanks" dxfId="8" priority="4">
      <formula>LEN(TRIM(B10))=0</formula>
    </cfRule>
  </conditionalFormatting>
  <conditionalFormatting sqref="B12:E12">
    <cfRule type="containsBlanks" dxfId="7" priority="3">
      <formula>LEN(TRIM(B12))=0</formula>
    </cfRule>
  </conditionalFormatting>
  <conditionalFormatting sqref="B19:E19">
    <cfRule type="containsBlanks" dxfId="6" priority="2">
      <formula>LEN(TRIM(B19))=0</formula>
    </cfRule>
  </conditionalFormatting>
  <conditionalFormatting sqref="B21:E22">
    <cfRule type="containsBlanks" dxfId="5" priority="1">
      <formula>LEN(TRIM(B21))=0</formula>
    </cfRule>
  </conditionalFormatting>
  <pageMargins left="0.19685039370078741" right="0.19685039370078741" top="0.39370078740157483" bottom="0.39370078740157483" header="0.19685039370078741" footer="0.19685039370078741"/>
  <pageSetup paperSize="9" scale="87" firstPageNumber="9" orientation="landscape" useFirstPageNumber="1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5"/>
  <sheetViews>
    <sheetView showGridLines="0" zoomScaleNormal="100" workbookViewId="0">
      <selection activeCell="E22" sqref="E22"/>
    </sheetView>
  </sheetViews>
  <sheetFormatPr defaultColWidth="9.109375" defaultRowHeight="13.2" x14ac:dyDescent="0.25"/>
  <cols>
    <col min="1" max="1" width="73.6640625" style="1" customWidth="1"/>
    <col min="2" max="3" width="17.33203125" style="1" customWidth="1"/>
    <col min="4" max="4" width="17.6640625" style="1" customWidth="1"/>
    <col min="5" max="5" width="17.33203125" style="1" customWidth="1"/>
    <col min="6" max="6" width="11.109375" style="44" bestFit="1" customWidth="1"/>
    <col min="7" max="7" width="10" style="44" bestFit="1" customWidth="1"/>
    <col min="8" max="16384" width="9.109375" style="1"/>
  </cols>
  <sheetData>
    <row r="1" spans="1:13" s="120" customFormat="1" ht="15.6" x14ac:dyDescent="0.3">
      <c r="A1" s="200" t="s">
        <v>275</v>
      </c>
      <c r="B1" s="200"/>
      <c r="C1" s="200"/>
      <c r="D1" s="200"/>
      <c r="E1" s="200"/>
      <c r="F1" s="200"/>
      <c r="G1" s="200"/>
    </row>
    <row r="2" spans="1:13" x14ac:dyDescent="0.25">
      <c r="A2" s="45"/>
      <c r="B2" s="45"/>
      <c r="C2" s="45"/>
      <c r="D2" s="45"/>
      <c r="E2" s="45"/>
      <c r="F2" s="62"/>
      <c r="G2" s="62"/>
    </row>
    <row r="3" spans="1:13" ht="39.6" x14ac:dyDescent="0.25">
      <c r="A3" s="56" t="s">
        <v>117</v>
      </c>
      <c r="B3" s="29" t="s">
        <v>277</v>
      </c>
      <c r="C3" s="29" t="s">
        <v>278</v>
      </c>
      <c r="D3" s="29" t="s">
        <v>225</v>
      </c>
      <c r="E3" s="29" t="s">
        <v>279</v>
      </c>
      <c r="F3" s="37" t="s">
        <v>191</v>
      </c>
      <c r="G3" s="37" t="s">
        <v>192</v>
      </c>
    </row>
    <row r="4" spans="1:13" s="4" customFormat="1" ht="10.199999999999999" x14ac:dyDescent="0.2">
      <c r="A4" s="54">
        <v>1</v>
      </c>
      <c r="B4" s="54">
        <v>2</v>
      </c>
      <c r="C4" s="54">
        <v>3</v>
      </c>
      <c r="D4" s="54">
        <v>4</v>
      </c>
      <c r="E4" s="54">
        <v>5</v>
      </c>
      <c r="F4" s="63" t="s">
        <v>114</v>
      </c>
      <c r="G4" s="63" t="s">
        <v>115</v>
      </c>
    </row>
    <row r="5" spans="1:13" ht="18.75" customHeight="1" x14ac:dyDescent="0.25">
      <c r="A5" s="7" t="s">
        <v>128</v>
      </c>
      <c r="B5" s="7"/>
      <c r="C5" s="7"/>
      <c r="D5" s="7"/>
      <c r="E5" s="7"/>
      <c r="F5" s="43"/>
      <c r="G5" s="43"/>
    </row>
    <row r="6" spans="1:13" ht="15.6" x14ac:dyDescent="0.3">
      <c r="A6" s="49" t="s">
        <v>160</v>
      </c>
      <c r="B6" s="60">
        <f>B7</f>
        <v>0</v>
      </c>
      <c r="C6" s="60">
        <f t="shared" ref="C6:E6" si="0">C7</f>
        <v>0</v>
      </c>
      <c r="D6" s="60">
        <f t="shared" si="0"/>
        <v>0</v>
      </c>
      <c r="E6" s="60">
        <f t="shared" si="0"/>
        <v>0</v>
      </c>
      <c r="F6" s="6" t="str">
        <f>IFERROR(E6/B6*100,"-")</f>
        <v>-</v>
      </c>
      <c r="G6" s="6" t="str">
        <f>IFERROR(E6/D6*100,"-")</f>
        <v>-</v>
      </c>
      <c r="H6" s="89"/>
      <c r="I6" s="98" t="s">
        <v>266</v>
      </c>
      <c r="J6" s="99"/>
      <c r="K6" s="99"/>
      <c r="L6" s="99"/>
      <c r="M6" s="99"/>
    </row>
    <row r="7" spans="1:13" ht="15.6" x14ac:dyDescent="0.3">
      <c r="A7" s="50" t="s">
        <v>148</v>
      </c>
      <c r="B7" s="102">
        <v>0</v>
      </c>
      <c r="C7" s="102">
        <v>0</v>
      </c>
      <c r="D7" s="102">
        <v>0</v>
      </c>
      <c r="E7" s="102">
        <v>0</v>
      </c>
      <c r="F7" s="12" t="str">
        <f t="shared" ref="F7:F13" si="1">IFERROR(E7/B7*100,"-")</f>
        <v>-</v>
      </c>
      <c r="G7" s="12" t="str">
        <f t="shared" ref="G7:G13" si="2">IFERROR(E7/D7*100,"-")</f>
        <v>-</v>
      </c>
      <c r="I7" s="98" t="s">
        <v>267</v>
      </c>
      <c r="J7" s="99"/>
      <c r="K7" s="99"/>
      <c r="L7" s="99"/>
      <c r="M7" s="99"/>
    </row>
    <row r="8" spans="1:13" ht="13.8" x14ac:dyDescent="0.3">
      <c r="A8" s="49" t="s">
        <v>162</v>
      </c>
      <c r="B8" s="60">
        <f>B9</f>
        <v>0</v>
      </c>
      <c r="C8" s="60">
        <f t="shared" ref="C8:E8" si="3">C9</f>
        <v>0</v>
      </c>
      <c r="D8" s="60">
        <f t="shared" si="3"/>
        <v>0</v>
      </c>
      <c r="E8" s="60">
        <f t="shared" si="3"/>
        <v>0</v>
      </c>
      <c r="F8" s="6" t="str">
        <f t="shared" si="1"/>
        <v>-</v>
      </c>
      <c r="G8" s="6" t="str">
        <f t="shared" si="2"/>
        <v>-</v>
      </c>
      <c r="I8" s="100" t="s">
        <v>268</v>
      </c>
    </row>
    <row r="9" spans="1:13" x14ac:dyDescent="0.25">
      <c r="A9" s="50" t="s">
        <v>151</v>
      </c>
      <c r="B9" s="102">
        <v>0</v>
      </c>
      <c r="C9" s="102">
        <v>0</v>
      </c>
      <c r="D9" s="102">
        <v>0</v>
      </c>
      <c r="E9" s="102">
        <v>0</v>
      </c>
      <c r="F9" s="12" t="str">
        <f t="shared" si="1"/>
        <v>-</v>
      </c>
      <c r="G9" s="12" t="str">
        <f t="shared" si="2"/>
        <v>-</v>
      </c>
    </row>
    <row r="10" spans="1:13" x14ac:dyDescent="0.25">
      <c r="A10" s="49" t="s">
        <v>165</v>
      </c>
      <c r="B10" s="60">
        <v>0</v>
      </c>
      <c r="C10" s="60">
        <f t="shared" ref="C10:E10" si="4">C11</f>
        <v>0</v>
      </c>
      <c r="D10" s="60">
        <f t="shared" si="4"/>
        <v>0</v>
      </c>
      <c r="E10" s="60">
        <f t="shared" si="4"/>
        <v>0</v>
      </c>
      <c r="F10" s="6" t="str">
        <f t="shared" si="1"/>
        <v>-</v>
      </c>
      <c r="G10" s="6" t="str">
        <f t="shared" si="2"/>
        <v>-</v>
      </c>
    </row>
    <row r="11" spans="1:13" x14ac:dyDescent="0.25">
      <c r="A11" s="50" t="s">
        <v>150</v>
      </c>
      <c r="B11" s="102">
        <v>0</v>
      </c>
      <c r="C11" s="102">
        <v>0</v>
      </c>
      <c r="D11" s="102">
        <v>0</v>
      </c>
      <c r="E11" s="102">
        <v>0</v>
      </c>
      <c r="F11" s="12" t="str">
        <f t="shared" si="1"/>
        <v>-</v>
      </c>
      <c r="G11" s="12" t="str">
        <f t="shared" si="2"/>
        <v>-</v>
      </c>
    </row>
    <row r="12" spans="1:13" x14ac:dyDescent="0.25">
      <c r="A12" s="50"/>
      <c r="B12" s="14"/>
      <c r="C12" s="14"/>
      <c r="D12" s="14"/>
      <c r="E12" s="14"/>
      <c r="F12" s="12"/>
      <c r="G12" s="12"/>
    </row>
    <row r="13" spans="1:13" x14ac:dyDescent="0.25">
      <c r="A13" s="58" t="s">
        <v>107</v>
      </c>
      <c r="B13" s="61">
        <f>B6+B8+B10</f>
        <v>0</v>
      </c>
      <c r="C13" s="61">
        <f t="shared" ref="C13:E13" si="5">C6+C8+C10</f>
        <v>0</v>
      </c>
      <c r="D13" s="61">
        <f t="shared" si="5"/>
        <v>0</v>
      </c>
      <c r="E13" s="61">
        <f t="shared" si="5"/>
        <v>0</v>
      </c>
      <c r="F13" s="90" t="str">
        <f t="shared" si="1"/>
        <v>-</v>
      </c>
      <c r="G13" s="90" t="str">
        <f t="shared" si="2"/>
        <v>-</v>
      </c>
    </row>
    <row r="14" spans="1:13" x14ac:dyDescent="0.25">
      <c r="B14" s="103"/>
      <c r="C14" s="103"/>
      <c r="D14" s="103"/>
      <c r="E14" s="103"/>
    </row>
    <row r="15" spans="1:13" x14ac:dyDescent="0.25">
      <c r="B15" s="103"/>
      <c r="C15" s="103"/>
      <c r="D15" s="103"/>
      <c r="E15" s="103"/>
    </row>
    <row r="16" spans="1:13" ht="17.25" customHeight="1" x14ac:dyDescent="0.25">
      <c r="A16" s="7" t="s">
        <v>129</v>
      </c>
      <c r="B16" s="119"/>
      <c r="C16" s="119"/>
      <c r="D16" s="119"/>
      <c r="E16" s="119"/>
      <c r="F16" s="92"/>
      <c r="G16" s="92"/>
    </row>
    <row r="17" spans="1:7" x14ac:dyDescent="0.25">
      <c r="A17" s="49" t="s">
        <v>160</v>
      </c>
      <c r="B17" s="60">
        <f>B18</f>
        <v>0</v>
      </c>
      <c r="C17" s="60">
        <f t="shared" ref="C17:E17" si="6">C18</f>
        <v>0</v>
      </c>
      <c r="D17" s="60">
        <f t="shared" si="6"/>
        <v>0</v>
      </c>
      <c r="E17" s="60">
        <f t="shared" si="6"/>
        <v>0</v>
      </c>
      <c r="F17" s="6" t="str">
        <f t="shared" ref="F17:F23" si="7">IFERROR(E17/B17*100,"-")</f>
        <v>-</v>
      </c>
      <c r="G17" s="6" t="str">
        <f t="shared" ref="G17:G23" si="8">IFERROR(E17/D17*100,"-")</f>
        <v>-</v>
      </c>
    </row>
    <row r="18" spans="1:7" x14ac:dyDescent="0.25">
      <c r="A18" s="50" t="s">
        <v>148</v>
      </c>
      <c r="B18" s="102">
        <v>0</v>
      </c>
      <c r="C18" s="102">
        <v>0</v>
      </c>
      <c r="D18" s="102">
        <v>0</v>
      </c>
      <c r="E18" s="102">
        <v>0</v>
      </c>
      <c r="F18" s="12" t="str">
        <f t="shared" si="7"/>
        <v>-</v>
      </c>
      <c r="G18" s="12" t="str">
        <f t="shared" si="8"/>
        <v>-</v>
      </c>
    </row>
    <row r="19" spans="1:7" x14ac:dyDescent="0.25">
      <c r="A19" s="49" t="s">
        <v>162</v>
      </c>
      <c r="B19" s="60">
        <v>0</v>
      </c>
      <c r="C19" s="60">
        <f t="shared" ref="C19:E19" si="9">C20+C21</f>
        <v>0</v>
      </c>
      <c r="D19" s="60">
        <f t="shared" si="9"/>
        <v>0</v>
      </c>
      <c r="E19" s="60">
        <f t="shared" si="9"/>
        <v>0</v>
      </c>
      <c r="F19" s="6" t="str">
        <f t="shared" si="7"/>
        <v>-</v>
      </c>
      <c r="G19" s="6" t="str">
        <f t="shared" si="8"/>
        <v>-</v>
      </c>
    </row>
    <row r="20" spans="1:7" x14ac:dyDescent="0.25">
      <c r="A20" s="50" t="s">
        <v>151</v>
      </c>
      <c r="B20" s="102">
        <v>0</v>
      </c>
      <c r="C20" s="102">
        <v>0</v>
      </c>
      <c r="D20" s="102">
        <v>0</v>
      </c>
      <c r="E20" s="102">
        <v>0</v>
      </c>
      <c r="F20" s="12" t="str">
        <f t="shared" si="7"/>
        <v>-</v>
      </c>
      <c r="G20" s="12" t="str">
        <f t="shared" si="8"/>
        <v>-</v>
      </c>
    </row>
    <row r="21" spans="1:7" x14ac:dyDescent="0.25">
      <c r="A21" s="50" t="s">
        <v>154</v>
      </c>
      <c r="B21" s="102">
        <v>0</v>
      </c>
      <c r="C21" s="102">
        <v>0</v>
      </c>
      <c r="D21" s="102">
        <v>0</v>
      </c>
      <c r="E21" s="102">
        <v>0</v>
      </c>
      <c r="F21" s="12" t="str">
        <f t="shared" si="7"/>
        <v>-</v>
      </c>
      <c r="G21" s="12" t="str">
        <f t="shared" si="8"/>
        <v>-</v>
      </c>
    </row>
    <row r="22" spans="1:7" x14ac:dyDescent="0.25">
      <c r="A22" s="50"/>
      <c r="B22" s="14"/>
      <c r="C22" s="14"/>
      <c r="D22" s="14"/>
      <c r="E22" s="14"/>
      <c r="F22" s="13"/>
      <c r="G22" s="12"/>
    </row>
    <row r="23" spans="1:7" x14ac:dyDescent="0.25">
      <c r="A23" s="58" t="s">
        <v>112</v>
      </c>
      <c r="B23" s="61">
        <f>B17+B19</f>
        <v>0</v>
      </c>
      <c r="C23" s="61">
        <f t="shared" ref="C23:E23" si="10">C17+C19</f>
        <v>0</v>
      </c>
      <c r="D23" s="61">
        <f t="shared" si="10"/>
        <v>0</v>
      </c>
      <c r="E23" s="61">
        <f t="shared" si="10"/>
        <v>0</v>
      </c>
      <c r="F23" s="90" t="str">
        <f t="shared" si="7"/>
        <v>-</v>
      </c>
      <c r="G23" s="90" t="str">
        <f t="shared" si="8"/>
        <v>-</v>
      </c>
    </row>
    <row r="24" spans="1:7" x14ac:dyDescent="0.25">
      <c r="A24" s="50"/>
      <c r="B24" s="11"/>
      <c r="C24" s="11"/>
      <c r="D24" s="11"/>
      <c r="E24" s="11"/>
      <c r="F24" s="12"/>
      <c r="G24" s="12"/>
    </row>
    <row r="25" spans="1:7" x14ac:dyDescent="0.25">
      <c r="A25" s="52"/>
      <c r="B25" s="60"/>
      <c r="C25" s="60"/>
      <c r="D25" s="60"/>
      <c r="E25" s="60"/>
      <c r="F25" s="6"/>
      <c r="G25" s="6"/>
    </row>
  </sheetData>
  <mergeCells count="1">
    <mergeCell ref="A1:G1"/>
  </mergeCells>
  <conditionalFormatting sqref="B7:E7">
    <cfRule type="containsBlanks" dxfId="4" priority="5">
      <formula>LEN(TRIM(B7))=0</formula>
    </cfRule>
  </conditionalFormatting>
  <conditionalFormatting sqref="B9:E9">
    <cfRule type="containsBlanks" dxfId="3" priority="4">
      <formula>LEN(TRIM(B9))=0</formula>
    </cfRule>
  </conditionalFormatting>
  <conditionalFormatting sqref="B11:E11">
    <cfRule type="containsBlanks" dxfId="2" priority="3">
      <formula>LEN(TRIM(B11))=0</formula>
    </cfRule>
  </conditionalFormatting>
  <conditionalFormatting sqref="B18:E18">
    <cfRule type="containsBlanks" dxfId="1" priority="2">
      <formula>LEN(TRIM(B18))=0</formula>
    </cfRule>
  </conditionalFormatting>
  <conditionalFormatting sqref="B20:E21">
    <cfRule type="containsBlanks" dxfId="0" priority="1">
      <formula>LEN(TRIM(B20))=0</formula>
    </cfRule>
  </conditionalFormatting>
  <pageMargins left="0.19685039370078741" right="0.19685039370078741" top="0.39370078740157483" bottom="0.39370078740157483" header="0.19685039370078741" footer="0.19685039370078741"/>
  <pageSetup paperSize="9" scale="87" firstPageNumber="12" orientation="landscape" useFirstPageNumber="1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07"/>
  <sheetViews>
    <sheetView topLeftCell="A85" zoomScaleNormal="100" workbookViewId="0">
      <selection activeCell="A97" sqref="A97"/>
    </sheetView>
  </sheetViews>
  <sheetFormatPr defaultRowHeight="14.4" x14ac:dyDescent="0.3"/>
  <cols>
    <col min="1" max="1" width="88.88671875" customWidth="1"/>
    <col min="2" max="4" width="18.88671875" customWidth="1"/>
    <col min="5" max="5" width="15.6640625" style="33" bestFit="1" customWidth="1"/>
    <col min="6" max="6" width="7.6640625" customWidth="1"/>
    <col min="7" max="7" width="10.33203125" customWidth="1"/>
  </cols>
  <sheetData>
    <row r="1" spans="1:7" ht="18.600000000000001" x14ac:dyDescent="0.3">
      <c r="A1" s="201" t="s">
        <v>139</v>
      </c>
      <c r="B1" s="202"/>
      <c r="C1" s="202"/>
      <c r="D1" s="202"/>
      <c r="E1" s="203"/>
    </row>
    <row r="2" spans="1:7" ht="18.600000000000001" x14ac:dyDescent="0.3">
      <c r="A2" s="176"/>
      <c r="B2" s="170"/>
      <c r="C2" s="170"/>
      <c r="D2" s="170"/>
      <c r="E2" s="181"/>
    </row>
    <row r="3" spans="1:7" ht="15.6" x14ac:dyDescent="0.3">
      <c r="A3" s="204" t="s">
        <v>140</v>
      </c>
      <c r="B3" s="205"/>
      <c r="C3" s="205"/>
      <c r="D3" s="205"/>
      <c r="E3" s="206"/>
    </row>
    <row r="4" spans="1:7" x14ac:dyDescent="0.3">
      <c r="A4" s="173"/>
      <c r="B4" s="175"/>
      <c r="C4" s="175"/>
      <c r="D4" s="175"/>
      <c r="E4" s="180"/>
    </row>
    <row r="5" spans="1:7" ht="15.6" x14ac:dyDescent="0.3">
      <c r="A5" s="207" t="s">
        <v>265</v>
      </c>
      <c r="B5" s="208"/>
      <c r="C5" s="208"/>
      <c r="D5" s="208"/>
      <c r="E5" s="209"/>
    </row>
    <row r="6" spans="1:7" x14ac:dyDescent="0.3">
      <c r="A6" s="179"/>
      <c r="B6" s="178"/>
      <c r="C6" s="178"/>
      <c r="D6" s="178"/>
      <c r="E6" s="174"/>
    </row>
    <row r="7" spans="1:7" s="120" customFormat="1" ht="15.6" x14ac:dyDescent="0.3">
      <c r="A7" s="200" t="s">
        <v>273</v>
      </c>
      <c r="B7" s="200"/>
      <c r="C7" s="200"/>
      <c r="D7" s="200"/>
      <c r="E7" s="200"/>
      <c r="F7" s="200"/>
      <c r="G7" s="200"/>
    </row>
    <row r="8" spans="1:7" x14ac:dyDescent="0.3">
      <c r="A8" s="31"/>
      <c r="B8" s="31"/>
      <c r="C8" s="31"/>
      <c r="D8" s="31"/>
      <c r="E8" s="32"/>
    </row>
    <row r="9" spans="1:7" s="1" customFormat="1" ht="26.4" x14ac:dyDescent="0.25">
      <c r="A9" s="166" t="s">
        <v>285</v>
      </c>
      <c r="B9" s="185" t="s">
        <v>282</v>
      </c>
      <c r="C9" s="185" t="s">
        <v>252</v>
      </c>
      <c r="D9" s="185" t="s">
        <v>279</v>
      </c>
      <c r="E9" s="172" t="s">
        <v>157</v>
      </c>
    </row>
    <row r="10" spans="1:7" s="4" customFormat="1" ht="10.199999999999999" x14ac:dyDescent="0.2">
      <c r="A10" s="167"/>
      <c r="B10" s="189">
        <v>2</v>
      </c>
      <c r="C10" s="189">
        <v>3</v>
      </c>
      <c r="D10" s="189">
        <v>4</v>
      </c>
      <c r="E10" s="169" t="s">
        <v>141</v>
      </c>
    </row>
    <row r="11" spans="1:7" s="4" customFormat="1" ht="10.199999999999999" x14ac:dyDescent="0.2">
      <c r="A11" s="168"/>
      <c r="B11" s="189"/>
      <c r="C11" s="189"/>
      <c r="D11" s="189"/>
      <c r="E11" s="169"/>
    </row>
    <row r="12" spans="1:7" x14ac:dyDescent="0.3">
      <c r="A12" s="132" t="s">
        <v>300</v>
      </c>
      <c r="B12" s="149">
        <f>SUM(B15:B22)</f>
        <v>1630464</v>
      </c>
      <c r="C12" s="149">
        <f>SUM(C15:C22)</f>
        <v>1536686</v>
      </c>
      <c r="D12" s="149">
        <f>SUM(D15:D22)</f>
        <v>1656049.05</v>
      </c>
      <c r="E12" s="133">
        <f>D12/C12*100</f>
        <v>107.76756279422082</v>
      </c>
    </row>
    <row r="13" spans="1:7" x14ac:dyDescent="0.3">
      <c r="A13" s="129" t="s">
        <v>301</v>
      </c>
      <c r="B13" s="150">
        <f>SUM(B15:B22)</f>
        <v>1630464</v>
      </c>
      <c r="C13" s="150">
        <f>SUM(C15:C22)</f>
        <v>1536686</v>
      </c>
      <c r="D13" s="150">
        <f>SUM(D15:D22)</f>
        <v>1656049.05</v>
      </c>
      <c r="E13" s="134">
        <f t="shared" ref="E13:E22" si="0">D13/C13*100</f>
        <v>107.76756279422082</v>
      </c>
    </row>
    <row r="14" spans="1:7" s="88" customFormat="1" x14ac:dyDescent="0.3">
      <c r="A14" s="129" t="s">
        <v>285</v>
      </c>
      <c r="B14" s="150">
        <f>SUM(B15:B22)</f>
        <v>1630464</v>
      </c>
      <c r="C14" s="150">
        <f>SUM(C15:C22)</f>
        <v>1536686</v>
      </c>
      <c r="D14" s="150">
        <f>SUM(D15:D22)</f>
        <v>1656049.05</v>
      </c>
      <c r="E14" s="134">
        <f t="shared" si="0"/>
        <v>107.76756279422082</v>
      </c>
    </row>
    <row r="15" spans="1:7" s="88" customFormat="1" x14ac:dyDescent="0.3">
      <c r="A15" s="130" t="s">
        <v>148</v>
      </c>
      <c r="B15" s="151">
        <v>10469</v>
      </c>
      <c r="C15" s="151">
        <v>7200</v>
      </c>
      <c r="D15" s="151">
        <v>25091.26</v>
      </c>
      <c r="E15" s="134">
        <f t="shared" si="0"/>
        <v>348.48972222222221</v>
      </c>
    </row>
    <row r="16" spans="1:7" s="88" customFormat="1" x14ac:dyDescent="0.3">
      <c r="A16" s="130" t="s">
        <v>155</v>
      </c>
      <c r="B16" s="151">
        <v>36000</v>
      </c>
      <c r="C16" s="151">
        <v>25215</v>
      </c>
      <c r="D16" s="151">
        <v>20117.8</v>
      </c>
      <c r="E16" s="134">
        <f t="shared" si="0"/>
        <v>79.785048582193141</v>
      </c>
    </row>
    <row r="17" spans="1:5" s="88" customFormat="1" x14ac:dyDescent="0.3">
      <c r="A17" s="130" t="s">
        <v>151</v>
      </c>
      <c r="B17" s="151">
        <v>19354</v>
      </c>
      <c r="C17" s="151">
        <v>4104</v>
      </c>
      <c r="D17" s="151">
        <v>36109.089999999997</v>
      </c>
      <c r="E17" s="134">
        <f t="shared" si="0"/>
        <v>879.8511208576997</v>
      </c>
    </row>
    <row r="18" spans="1:5" s="88" customFormat="1" x14ac:dyDescent="0.3">
      <c r="A18" s="130" t="s">
        <v>154</v>
      </c>
      <c r="B18" s="151">
        <v>157904</v>
      </c>
      <c r="C18" s="151">
        <v>145255</v>
      </c>
      <c r="D18" s="151">
        <v>166071.72</v>
      </c>
      <c r="E18" s="134">
        <f t="shared" si="0"/>
        <v>114.33115555402568</v>
      </c>
    </row>
    <row r="19" spans="1:5" s="88" customFormat="1" x14ac:dyDescent="0.3">
      <c r="A19" s="130" t="s">
        <v>152</v>
      </c>
      <c r="B19" s="151">
        <v>36319</v>
      </c>
      <c r="C19" s="151">
        <v>20969</v>
      </c>
      <c r="D19" s="151">
        <v>11931.69</v>
      </c>
      <c r="E19" s="134">
        <f t="shared" si="0"/>
        <v>56.901568982784113</v>
      </c>
    </row>
    <row r="20" spans="1:5" s="88" customFormat="1" x14ac:dyDescent="0.3">
      <c r="A20" s="130" t="s">
        <v>153</v>
      </c>
      <c r="B20" s="151">
        <v>1340004</v>
      </c>
      <c r="C20" s="151">
        <v>1332840</v>
      </c>
      <c r="D20" s="151">
        <v>1367352.73</v>
      </c>
      <c r="E20" s="134">
        <f t="shared" si="0"/>
        <v>102.58941283274811</v>
      </c>
    </row>
    <row r="21" spans="1:5" s="88" customFormat="1" x14ac:dyDescent="0.3">
      <c r="A21" s="130" t="s">
        <v>195</v>
      </c>
      <c r="B21" s="151">
        <v>29959</v>
      </c>
      <c r="C21" s="151">
        <v>439</v>
      </c>
      <c r="D21" s="151">
        <v>29374.76</v>
      </c>
      <c r="E21" s="134">
        <f t="shared" si="0"/>
        <v>6691.289293849658</v>
      </c>
    </row>
    <row r="22" spans="1:5" s="88" customFormat="1" x14ac:dyDescent="0.3">
      <c r="A22" s="131" t="s">
        <v>149</v>
      </c>
      <c r="B22" s="152">
        <v>455</v>
      </c>
      <c r="C22" s="152">
        <v>664</v>
      </c>
      <c r="D22" s="152">
        <v>0</v>
      </c>
      <c r="E22" s="134">
        <f t="shared" si="0"/>
        <v>0</v>
      </c>
    </row>
    <row r="23" spans="1:5" s="88" customFormat="1" x14ac:dyDescent="0.3">
      <c r="A23" s="146" t="s">
        <v>291</v>
      </c>
      <c r="B23" s="153">
        <v>1630464</v>
      </c>
      <c r="C23" s="153">
        <v>1536686</v>
      </c>
      <c r="D23" s="153">
        <f>D26</f>
        <v>1656049.05</v>
      </c>
      <c r="E23" s="147">
        <f>D23/B23*100</f>
        <v>101.56918828014602</v>
      </c>
    </row>
    <row r="24" spans="1:5" s="88" customFormat="1" x14ac:dyDescent="0.3">
      <c r="A24" s="135" t="s">
        <v>292</v>
      </c>
      <c r="B24" s="154">
        <v>1630464</v>
      </c>
      <c r="C24" s="154">
        <v>1536686</v>
      </c>
      <c r="D24" s="154">
        <f>D27+D34+D57+D61</f>
        <v>1656049.05</v>
      </c>
      <c r="E24" s="147">
        <f t="shared" ref="E24:E89" si="1">D24/B24*100</f>
        <v>101.56918828014602</v>
      </c>
    </row>
    <row r="25" spans="1:5" s="88" customFormat="1" x14ac:dyDescent="0.3">
      <c r="A25" s="136" t="s">
        <v>293</v>
      </c>
      <c r="B25" s="155">
        <v>1630464</v>
      </c>
      <c r="C25" s="155">
        <v>1536686</v>
      </c>
      <c r="D25" s="155">
        <f>D27+D34+D57+D61</f>
        <v>1656049.05</v>
      </c>
      <c r="E25" s="147">
        <f t="shared" si="1"/>
        <v>101.56918828014602</v>
      </c>
    </row>
    <row r="26" spans="1:5" s="88" customFormat="1" x14ac:dyDescent="0.3">
      <c r="A26" s="137" t="s">
        <v>285</v>
      </c>
      <c r="B26" s="156">
        <v>1630464</v>
      </c>
      <c r="C26" s="156">
        <v>1536686</v>
      </c>
      <c r="D26" s="156">
        <f>D27+D34+D57+D61</f>
        <v>1656049.05</v>
      </c>
      <c r="E26" s="147">
        <f t="shared" si="1"/>
        <v>101.56918828014602</v>
      </c>
    </row>
    <row r="27" spans="1:5" s="88" customFormat="1" x14ac:dyDescent="0.3">
      <c r="A27" s="142" t="s">
        <v>286</v>
      </c>
      <c r="B27" s="157">
        <v>38124</v>
      </c>
      <c r="C27" s="157">
        <v>21274</v>
      </c>
      <c r="D27" s="157">
        <f>D28</f>
        <v>19206</v>
      </c>
      <c r="E27" s="147">
        <f t="shared" si="1"/>
        <v>50.377714825306896</v>
      </c>
    </row>
    <row r="28" spans="1:5" s="64" customFormat="1" x14ac:dyDescent="0.3">
      <c r="A28" s="138" t="s">
        <v>287</v>
      </c>
      <c r="B28" s="158">
        <v>38124</v>
      </c>
      <c r="C28" s="158">
        <v>21274</v>
      </c>
      <c r="D28" s="158">
        <f>D29+D32</f>
        <v>19206</v>
      </c>
      <c r="E28" s="147">
        <f t="shared" si="1"/>
        <v>50.377714825306896</v>
      </c>
    </row>
    <row r="29" spans="1:5" s="64" customFormat="1" x14ac:dyDescent="0.3">
      <c r="A29" s="139" t="s">
        <v>152</v>
      </c>
      <c r="B29" s="159">
        <v>36319</v>
      </c>
      <c r="C29" s="159">
        <v>20969</v>
      </c>
      <c r="D29" s="159">
        <f>D30+D31</f>
        <v>11931.69</v>
      </c>
      <c r="E29" s="147">
        <f t="shared" si="1"/>
        <v>32.852473911726648</v>
      </c>
    </row>
    <row r="30" spans="1:5" s="88" customFormat="1" x14ac:dyDescent="0.3">
      <c r="A30" s="140" t="s">
        <v>21</v>
      </c>
      <c r="B30" s="160">
        <v>5654</v>
      </c>
      <c r="C30" s="160">
        <v>0</v>
      </c>
      <c r="D30" s="160">
        <v>1654.85</v>
      </c>
      <c r="E30" s="147">
        <f t="shared" si="1"/>
        <v>29.268659356207994</v>
      </c>
    </row>
    <row r="31" spans="1:5" s="88" customFormat="1" x14ac:dyDescent="0.3">
      <c r="A31" s="140" t="s">
        <v>28</v>
      </c>
      <c r="B31" s="160">
        <v>30665</v>
      </c>
      <c r="C31" s="160">
        <v>20969</v>
      </c>
      <c r="D31" s="160">
        <v>10276.84</v>
      </c>
      <c r="E31" s="147">
        <f t="shared" si="1"/>
        <v>33.513256155225832</v>
      </c>
    </row>
    <row r="32" spans="1:5" s="88" customFormat="1" x14ac:dyDescent="0.3">
      <c r="A32" s="139" t="s">
        <v>153</v>
      </c>
      <c r="B32" s="159">
        <v>1805</v>
      </c>
      <c r="C32" s="159">
        <v>305</v>
      </c>
      <c r="D32" s="159">
        <f>D33</f>
        <v>7274.31</v>
      </c>
      <c r="E32" s="147">
        <f t="shared" si="1"/>
        <v>403.00886426592797</v>
      </c>
    </row>
    <row r="33" spans="1:5" s="88" customFormat="1" x14ac:dyDescent="0.3">
      <c r="A33" s="141" t="s">
        <v>28</v>
      </c>
      <c r="B33" s="161">
        <v>1805</v>
      </c>
      <c r="C33" s="161">
        <v>305</v>
      </c>
      <c r="D33" s="161">
        <v>7274.31</v>
      </c>
      <c r="E33" s="147">
        <f t="shared" si="1"/>
        <v>403.00886426592797</v>
      </c>
    </row>
    <row r="34" spans="1:5" s="88" customFormat="1" x14ac:dyDescent="0.3">
      <c r="A34" s="142" t="s">
        <v>288</v>
      </c>
      <c r="B34" s="162">
        <v>63702</v>
      </c>
      <c r="C34" s="162">
        <v>11181</v>
      </c>
      <c r="D34" s="162">
        <f>D35+D39+D50+D53</f>
        <v>55924.790000000008</v>
      </c>
      <c r="E34" s="147">
        <f t="shared" si="1"/>
        <v>87.7912624407397</v>
      </c>
    </row>
    <row r="35" spans="1:5" s="88" customFormat="1" x14ac:dyDescent="0.3">
      <c r="A35" s="138" t="s">
        <v>289</v>
      </c>
      <c r="B35" s="158">
        <v>6800</v>
      </c>
      <c r="C35" s="158">
        <v>6200</v>
      </c>
      <c r="D35" s="158">
        <f>D36</f>
        <v>6547.48</v>
      </c>
      <c r="E35" s="147">
        <f t="shared" si="1"/>
        <v>96.286470588235289</v>
      </c>
    </row>
    <row r="36" spans="1:5" s="88" customFormat="1" x14ac:dyDescent="0.3">
      <c r="A36" s="139" t="s">
        <v>148</v>
      </c>
      <c r="B36" s="159">
        <v>6800</v>
      </c>
      <c r="C36" s="159">
        <v>6200</v>
      </c>
      <c r="D36" s="159">
        <f>D38+D37</f>
        <v>6547.48</v>
      </c>
      <c r="E36" s="147">
        <f t="shared" si="1"/>
        <v>96.286470588235289</v>
      </c>
    </row>
    <row r="37" spans="1:5" s="88" customFormat="1" x14ac:dyDescent="0.3">
      <c r="A37" s="140" t="s">
        <v>28</v>
      </c>
      <c r="B37" s="160">
        <v>6700</v>
      </c>
      <c r="C37" s="160">
        <v>6100</v>
      </c>
      <c r="D37" s="160">
        <v>6447.48</v>
      </c>
      <c r="E37" s="147">
        <f t="shared" si="1"/>
        <v>96.231044776119404</v>
      </c>
    </row>
    <row r="38" spans="1:5" s="88" customFormat="1" x14ac:dyDescent="0.3">
      <c r="A38" s="140" t="s">
        <v>81</v>
      </c>
      <c r="B38" s="160">
        <v>100</v>
      </c>
      <c r="C38" s="160">
        <v>100</v>
      </c>
      <c r="D38" s="160">
        <v>100</v>
      </c>
      <c r="E38" s="147">
        <f t="shared" si="1"/>
        <v>100</v>
      </c>
    </row>
    <row r="39" spans="1:5" s="88" customFormat="1" x14ac:dyDescent="0.3">
      <c r="A39" s="138" t="s">
        <v>290</v>
      </c>
      <c r="B39" s="158">
        <v>55502</v>
      </c>
      <c r="C39" s="158">
        <v>3981</v>
      </c>
      <c r="D39" s="158">
        <f>D40+D43+D46+D48</f>
        <v>48452.1</v>
      </c>
      <c r="E39" s="147">
        <f t="shared" si="1"/>
        <v>87.297935209542004</v>
      </c>
    </row>
    <row r="40" spans="1:5" s="88" customFormat="1" x14ac:dyDescent="0.3">
      <c r="A40" s="139" t="s">
        <v>148</v>
      </c>
      <c r="B40" s="159">
        <v>2269</v>
      </c>
      <c r="C40" s="159">
        <v>0</v>
      </c>
      <c r="D40" s="159">
        <f>D41+D42</f>
        <v>2268.44</v>
      </c>
      <c r="E40" s="147">
        <f t="shared" si="1"/>
        <v>99.975319524019397</v>
      </c>
    </row>
    <row r="41" spans="1:5" s="88" customFormat="1" x14ac:dyDescent="0.3">
      <c r="A41" s="140" t="s">
        <v>21</v>
      </c>
      <c r="B41" s="160">
        <v>700</v>
      </c>
      <c r="C41" s="160">
        <v>0</v>
      </c>
      <c r="D41" s="160">
        <v>700</v>
      </c>
      <c r="E41" s="147">
        <f t="shared" si="1"/>
        <v>100</v>
      </c>
    </row>
    <row r="42" spans="1:5" s="88" customFormat="1" x14ac:dyDescent="0.3">
      <c r="A42" s="140" t="s">
        <v>28</v>
      </c>
      <c r="B42" s="160">
        <v>1569</v>
      </c>
      <c r="C42" s="160">
        <v>0</v>
      </c>
      <c r="D42" s="160">
        <v>1568.44</v>
      </c>
      <c r="E42" s="147">
        <f t="shared" si="1"/>
        <v>99.964308476736775</v>
      </c>
    </row>
    <row r="43" spans="1:5" s="88" customFormat="1" x14ac:dyDescent="0.3">
      <c r="A43" s="139" t="s">
        <v>155</v>
      </c>
      <c r="B43" s="159">
        <v>12420</v>
      </c>
      <c r="C43" s="159">
        <v>3981</v>
      </c>
      <c r="D43" s="159">
        <f>D44+D45</f>
        <v>5612.6100000000006</v>
      </c>
      <c r="E43" s="147">
        <f t="shared" si="1"/>
        <v>45.190096618357494</v>
      </c>
    </row>
    <row r="44" spans="1:5" s="88" customFormat="1" x14ac:dyDescent="0.3">
      <c r="A44" s="140" t="s">
        <v>21</v>
      </c>
      <c r="B44" s="160">
        <v>4356</v>
      </c>
      <c r="C44" s="160">
        <v>0</v>
      </c>
      <c r="D44" s="160">
        <v>4628.88</v>
      </c>
      <c r="E44" s="147">
        <f t="shared" si="1"/>
        <v>106.26446280991735</v>
      </c>
    </row>
    <row r="45" spans="1:5" s="64" customFormat="1" x14ac:dyDescent="0.3">
      <c r="A45" s="140" t="s">
        <v>28</v>
      </c>
      <c r="B45" s="160">
        <v>8064</v>
      </c>
      <c r="C45" s="160">
        <v>3981</v>
      </c>
      <c r="D45" s="160">
        <v>983.73</v>
      </c>
      <c r="E45" s="147">
        <f t="shared" si="1"/>
        <v>12.199032738095237</v>
      </c>
    </row>
    <row r="46" spans="1:5" s="64" customFormat="1" x14ac:dyDescent="0.3">
      <c r="A46" s="139" t="s">
        <v>151</v>
      </c>
      <c r="B46" s="159">
        <v>11293</v>
      </c>
      <c r="C46" s="159">
        <v>0</v>
      </c>
      <c r="D46" s="159">
        <v>11814.88</v>
      </c>
      <c r="E46" s="147">
        <f t="shared" si="1"/>
        <v>104.62126981315858</v>
      </c>
    </row>
    <row r="47" spans="1:5" s="64" customFormat="1" x14ac:dyDescent="0.3">
      <c r="A47" s="140" t="s">
        <v>28</v>
      </c>
      <c r="B47" s="160">
        <v>11293</v>
      </c>
      <c r="C47" s="160">
        <v>0</v>
      </c>
      <c r="D47" s="160">
        <v>11814.88</v>
      </c>
      <c r="E47" s="147">
        <f t="shared" si="1"/>
        <v>104.62126981315858</v>
      </c>
    </row>
    <row r="48" spans="1:5" s="64" customFormat="1" x14ac:dyDescent="0.3">
      <c r="A48" s="139" t="s">
        <v>195</v>
      </c>
      <c r="B48" s="159">
        <v>29520</v>
      </c>
      <c r="C48" s="159">
        <v>0</v>
      </c>
      <c r="D48" s="159">
        <v>28756.17</v>
      </c>
      <c r="E48" s="147">
        <f t="shared" si="1"/>
        <v>97.412499999999994</v>
      </c>
    </row>
    <row r="49" spans="1:5" s="64" customFormat="1" x14ac:dyDescent="0.3">
      <c r="A49" s="140" t="s">
        <v>28</v>
      </c>
      <c r="B49" s="160">
        <v>29520</v>
      </c>
      <c r="C49" s="160">
        <v>0</v>
      </c>
      <c r="D49" s="160">
        <v>28756.17</v>
      </c>
      <c r="E49" s="147">
        <f t="shared" si="1"/>
        <v>97.412499999999994</v>
      </c>
    </row>
    <row r="50" spans="1:5" s="64" customFormat="1" x14ac:dyDescent="0.3">
      <c r="A50" s="138" t="s">
        <v>294</v>
      </c>
      <c r="B50" s="158">
        <v>1000</v>
      </c>
      <c r="C50" s="158">
        <v>1000</v>
      </c>
      <c r="D50" s="158">
        <v>578.54999999999995</v>
      </c>
      <c r="E50" s="147">
        <f t="shared" si="1"/>
        <v>57.855000000000004</v>
      </c>
    </row>
    <row r="51" spans="1:5" s="64" customFormat="1" x14ac:dyDescent="0.3">
      <c r="A51" s="139" t="s">
        <v>148</v>
      </c>
      <c r="B51" s="159">
        <v>1000</v>
      </c>
      <c r="C51" s="159">
        <v>1000</v>
      </c>
      <c r="D51" s="159">
        <v>578.54999999999995</v>
      </c>
      <c r="E51" s="147">
        <f t="shared" si="1"/>
        <v>57.855000000000004</v>
      </c>
    </row>
    <row r="52" spans="1:5" s="64" customFormat="1" x14ac:dyDescent="0.3">
      <c r="A52" s="140" t="s">
        <v>68</v>
      </c>
      <c r="B52" s="160">
        <v>1000</v>
      </c>
      <c r="C52" s="160">
        <v>1000</v>
      </c>
      <c r="D52" s="160">
        <v>578.54999999999995</v>
      </c>
      <c r="E52" s="147">
        <f t="shared" si="1"/>
        <v>57.855000000000004</v>
      </c>
    </row>
    <row r="53" spans="1:5" s="64" customFormat="1" x14ac:dyDescent="0.3">
      <c r="A53" s="138" t="s">
        <v>295</v>
      </c>
      <c r="B53" s="158">
        <v>400</v>
      </c>
      <c r="C53" s="158">
        <v>0</v>
      </c>
      <c r="D53" s="158">
        <f>D54</f>
        <v>346.66</v>
      </c>
      <c r="E53" s="147">
        <f t="shared" si="1"/>
        <v>86.665000000000006</v>
      </c>
    </row>
    <row r="54" spans="1:5" s="64" customFormat="1" x14ac:dyDescent="0.3">
      <c r="A54" s="139" t="s">
        <v>148</v>
      </c>
      <c r="B54" s="159">
        <v>400</v>
      </c>
      <c r="C54" s="159">
        <v>0</v>
      </c>
      <c r="D54" s="159">
        <f>D55+D56</f>
        <v>346.66</v>
      </c>
      <c r="E54" s="147">
        <f t="shared" si="1"/>
        <v>86.665000000000006</v>
      </c>
    </row>
    <row r="55" spans="1:5" s="64" customFormat="1" x14ac:dyDescent="0.3">
      <c r="A55" s="140" t="s">
        <v>28</v>
      </c>
      <c r="B55" s="160">
        <v>80</v>
      </c>
      <c r="C55" s="160">
        <v>0</v>
      </c>
      <c r="D55" s="160">
        <v>74.81</v>
      </c>
      <c r="E55" s="147">
        <f t="shared" si="1"/>
        <v>93.512500000000003</v>
      </c>
    </row>
    <row r="56" spans="1:5" s="64" customFormat="1" x14ac:dyDescent="0.3">
      <c r="A56" s="140" t="s">
        <v>81</v>
      </c>
      <c r="B56" s="160">
        <v>320</v>
      </c>
      <c r="C56" s="160">
        <v>0</v>
      </c>
      <c r="D56" s="160">
        <v>271.85000000000002</v>
      </c>
      <c r="E56" s="147">
        <f t="shared" si="1"/>
        <v>84.953125</v>
      </c>
    </row>
    <row r="57" spans="1:5" s="64" customFormat="1" x14ac:dyDescent="0.3">
      <c r="A57" s="142" t="s">
        <v>302</v>
      </c>
      <c r="B57" s="157">
        <v>0</v>
      </c>
      <c r="C57" s="157">
        <v>0</v>
      </c>
      <c r="D57" s="157">
        <f>D58</f>
        <v>15350.13</v>
      </c>
      <c r="E57" s="147">
        <v>0</v>
      </c>
    </row>
    <row r="58" spans="1:5" s="64" customFormat="1" x14ac:dyDescent="0.3">
      <c r="A58" s="143" t="s">
        <v>303</v>
      </c>
      <c r="B58" s="163">
        <v>0</v>
      </c>
      <c r="C58" s="163">
        <v>0</v>
      </c>
      <c r="D58" s="163">
        <f>D59</f>
        <v>15350.13</v>
      </c>
      <c r="E58" s="147">
        <v>0</v>
      </c>
    </row>
    <row r="59" spans="1:5" s="64" customFormat="1" x14ac:dyDescent="0.3">
      <c r="A59" s="144" t="s">
        <v>148</v>
      </c>
      <c r="B59" s="160">
        <v>0</v>
      </c>
      <c r="C59" s="160">
        <v>0</v>
      </c>
      <c r="D59" s="160">
        <v>15350.13</v>
      </c>
      <c r="E59" s="147">
        <v>0</v>
      </c>
    </row>
    <row r="60" spans="1:5" s="64" customFormat="1" x14ac:dyDescent="0.3">
      <c r="A60" s="140" t="s">
        <v>28</v>
      </c>
      <c r="B60" s="160">
        <v>0</v>
      </c>
      <c r="C60" s="160">
        <v>0</v>
      </c>
      <c r="D60" s="160">
        <v>15350.13</v>
      </c>
      <c r="E60" s="147">
        <v>0</v>
      </c>
    </row>
    <row r="61" spans="1:5" s="64" customFormat="1" x14ac:dyDescent="0.3">
      <c r="A61" s="142" t="s">
        <v>296</v>
      </c>
      <c r="B61" s="157">
        <v>1528638</v>
      </c>
      <c r="C61" s="157">
        <v>1504231</v>
      </c>
      <c r="D61" s="157">
        <f>D62+D79+D87</f>
        <v>1565568.1300000001</v>
      </c>
      <c r="E61" s="147">
        <f t="shared" si="1"/>
        <v>102.41588459792312</v>
      </c>
    </row>
    <row r="62" spans="1:5" s="64" customFormat="1" x14ac:dyDescent="0.3">
      <c r="A62" s="138" t="s">
        <v>297</v>
      </c>
      <c r="B62" s="164">
        <v>1493870</v>
      </c>
      <c r="C62" s="164">
        <v>1485712</v>
      </c>
      <c r="D62" s="164">
        <f>D63+D66+D68+D72+D76</f>
        <v>1549874.9800000002</v>
      </c>
      <c r="E62" s="147">
        <f t="shared" si="1"/>
        <v>103.74898619023077</v>
      </c>
    </row>
    <row r="63" spans="1:5" s="64" customFormat="1" x14ac:dyDescent="0.3">
      <c r="A63" s="139" t="s">
        <v>155</v>
      </c>
      <c r="B63" s="159">
        <v>16143</v>
      </c>
      <c r="C63" s="159">
        <v>15878</v>
      </c>
      <c r="D63" s="159">
        <f>D64+D65</f>
        <v>14491.539999999999</v>
      </c>
      <c r="E63" s="147">
        <f t="shared" si="1"/>
        <v>89.769807346837638</v>
      </c>
    </row>
    <row r="64" spans="1:5" s="64" customFormat="1" x14ac:dyDescent="0.3">
      <c r="A64" s="140" t="s">
        <v>28</v>
      </c>
      <c r="B64" s="160">
        <v>16131</v>
      </c>
      <c r="C64" s="160">
        <v>15878</v>
      </c>
      <c r="D64" s="160">
        <v>14479.55</v>
      </c>
      <c r="E64" s="147">
        <f t="shared" si="1"/>
        <v>89.762259004401457</v>
      </c>
    </row>
    <row r="65" spans="1:5" x14ac:dyDescent="0.3">
      <c r="A65" s="140" t="s">
        <v>60</v>
      </c>
      <c r="B65" s="160">
        <v>12</v>
      </c>
      <c r="C65" s="160">
        <v>0</v>
      </c>
      <c r="D65" s="160">
        <v>11.99</v>
      </c>
      <c r="E65" s="147">
        <f t="shared" si="1"/>
        <v>99.916666666666671</v>
      </c>
    </row>
    <row r="66" spans="1:5" x14ac:dyDescent="0.3">
      <c r="A66" s="139" t="s">
        <v>151</v>
      </c>
      <c r="B66" s="159">
        <v>8061</v>
      </c>
      <c r="C66" s="159">
        <v>4104</v>
      </c>
      <c r="D66" s="159">
        <v>24294.21</v>
      </c>
      <c r="E66" s="147">
        <f t="shared" si="1"/>
        <v>301.37960550800148</v>
      </c>
    </row>
    <row r="67" spans="1:5" x14ac:dyDescent="0.3">
      <c r="A67" s="140" t="s">
        <v>28</v>
      </c>
      <c r="B67" s="160">
        <v>8061</v>
      </c>
      <c r="C67" s="160">
        <v>4104</v>
      </c>
      <c r="D67" s="160">
        <v>24294.91</v>
      </c>
      <c r="E67" s="147">
        <f t="shared" si="1"/>
        <v>301.38828929413222</v>
      </c>
    </row>
    <row r="68" spans="1:5" x14ac:dyDescent="0.3">
      <c r="A68" s="139" t="s">
        <v>154</v>
      </c>
      <c r="B68" s="159">
        <v>131028</v>
      </c>
      <c r="C68" s="159">
        <v>132756</v>
      </c>
      <c r="D68" s="159">
        <f>D69+D70+D71</f>
        <v>150392.22</v>
      </c>
      <c r="E68" s="147">
        <f t="shared" si="1"/>
        <v>114.77868852459017</v>
      </c>
    </row>
    <row r="69" spans="1:5" x14ac:dyDescent="0.3">
      <c r="A69" s="140" t="s">
        <v>28</v>
      </c>
      <c r="B69" s="160">
        <v>129667</v>
      </c>
      <c r="C69" s="160">
        <v>128665</v>
      </c>
      <c r="D69" s="160">
        <v>149320.51</v>
      </c>
      <c r="E69" s="147">
        <f t="shared" si="1"/>
        <v>115.15690962234031</v>
      </c>
    </row>
    <row r="70" spans="1:5" x14ac:dyDescent="0.3">
      <c r="A70" s="140" t="s">
        <v>60</v>
      </c>
      <c r="B70" s="160">
        <v>1251</v>
      </c>
      <c r="C70" s="160">
        <v>3981</v>
      </c>
      <c r="D70" s="160">
        <v>1071.71</v>
      </c>
      <c r="E70" s="147">
        <f t="shared" si="1"/>
        <v>85.668265387689843</v>
      </c>
    </row>
    <row r="71" spans="1:5" x14ac:dyDescent="0.3">
      <c r="A71" s="140" t="s">
        <v>81</v>
      </c>
      <c r="B71" s="160">
        <v>110</v>
      </c>
      <c r="C71" s="160">
        <v>110</v>
      </c>
      <c r="D71" s="160">
        <v>0</v>
      </c>
      <c r="E71" s="147">
        <f t="shared" si="1"/>
        <v>0</v>
      </c>
    </row>
    <row r="72" spans="1:5" x14ac:dyDescent="0.3">
      <c r="A72" s="139" t="s">
        <v>153</v>
      </c>
      <c r="B72" s="159">
        <v>1338199</v>
      </c>
      <c r="C72" s="159">
        <v>1332535</v>
      </c>
      <c r="D72" s="159">
        <f>D73+D74+D75</f>
        <v>1360078.4200000002</v>
      </c>
      <c r="E72" s="147">
        <f t="shared" si="1"/>
        <v>101.63499001269618</v>
      </c>
    </row>
    <row r="73" spans="1:5" x14ac:dyDescent="0.3">
      <c r="A73" s="140" t="s">
        <v>21</v>
      </c>
      <c r="B73" s="160">
        <v>1323719</v>
      </c>
      <c r="C73" s="160">
        <v>1324567</v>
      </c>
      <c r="D73" s="160">
        <v>1357955.05</v>
      </c>
      <c r="E73" s="147">
        <f t="shared" si="1"/>
        <v>102.58635329703661</v>
      </c>
    </row>
    <row r="74" spans="1:5" x14ac:dyDescent="0.3">
      <c r="A74" s="140" t="s">
        <v>28</v>
      </c>
      <c r="B74" s="160">
        <v>10498</v>
      </c>
      <c r="C74" s="160">
        <v>3986</v>
      </c>
      <c r="D74" s="160">
        <v>2123.37</v>
      </c>
      <c r="E74" s="147">
        <f t="shared" si="1"/>
        <v>20.226424080777289</v>
      </c>
    </row>
    <row r="75" spans="1:5" x14ac:dyDescent="0.3">
      <c r="A75" s="140" t="s">
        <v>60</v>
      </c>
      <c r="B75" s="160">
        <v>3982</v>
      </c>
      <c r="C75" s="160">
        <v>3982</v>
      </c>
      <c r="D75" s="160">
        <v>0</v>
      </c>
      <c r="E75" s="147">
        <f t="shared" si="1"/>
        <v>0</v>
      </c>
    </row>
    <row r="76" spans="1:5" x14ac:dyDescent="0.3">
      <c r="A76" s="139" t="s">
        <v>195</v>
      </c>
      <c r="B76" s="159">
        <v>439</v>
      </c>
      <c r="C76" s="159">
        <v>439</v>
      </c>
      <c r="D76" s="159">
        <f>SUM(D77+D78)</f>
        <v>618.59</v>
      </c>
      <c r="E76" s="147">
        <f t="shared" si="1"/>
        <v>140.90888382687928</v>
      </c>
    </row>
    <row r="77" spans="1:5" x14ac:dyDescent="0.3">
      <c r="A77" s="140" t="s">
        <v>28</v>
      </c>
      <c r="B77" s="160">
        <v>439</v>
      </c>
      <c r="C77" s="160">
        <v>439</v>
      </c>
      <c r="D77" s="160">
        <v>59.73</v>
      </c>
      <c r="E77" s="147">
        <f t="shared" si="1"/>
        <v>13.605922551252847</v>
      </c>
    </row>
    <row r="78" spans="1:5" s="182" customFormat="1" x14ac:dyDescent="0.3">
      <c r="A78" s="140" t="s">
        <v>304</v>
      </c>
      <c r="B78" s="160">
        <v>0</v>
      </c>
      <c r="C78" s="160">
        <v>0</v>
      </c>
      <c r="D78" s="160">
        <v>558.86</v>
      </c>
      <c r="E78" s="147">
        <v>0</v>
      </c>
    </row>
    <row r="79" spans="1:5" x14ac:dyDescent="0.3">
      <c r="A79" s="138" t="s">
        <v>298</v>
      </c>
      <c r="B79" s="164">
        <v>34701</v>
      </c>
      <c r="C79" s="164">
        <v>18519</v>
      </c>
      <c r="D79" s="164">
        <f>D80+D82+D85</f>
        <v>15626.65</v>
      </c>
      <c r="E79" s="147">
        <f t="shared" si="1"/>
        <v>45.03227572692429</v>
      </c>
    </row>
    <row r="80" spans="1:5" x14ac:dyDescent="0.3">
      <c r="A80" s="139" t="s">
        <v>155</v>
      </c>
      <c r="B80" s="159">
        <v>7437</v>
      </c>
      <c r="C80" s="159">
        <v>5356</v>
      </c>
      <c r="D80" s="159">
        <v>13.65</v>
      </c>
      <c r="E80" s="147">
        <f t="shared" si="1"/>
        <v>0.18354175070592982</v>
      </c>
    </row>
    <row r="81" spans="1:5" x14ac:dyDescent="0.3">
      <c r="A81" s="140" t="s">
        <v>81</v>
      </c>
      <c r="B81" s="160">
        <v>7437</v>
      </c>
      <c r="C81" s="160">
        <v>5356</v>
      </c>
      <c r="D81" s="160">
        <v>13.65</v>
      </c>
      <c r="E81" s="147">
        <f t="shared" si="1"/>
        <v>0.18354175070592982</v>
      </c>
    </row>
    <row r="82" spans="1:5" x14ac:dyDescent="0.3">
      <c r="A82" s="139" t="s">
        <v>154</v>
      </c>
      <c r="B82" s="159">
        <v>26809</v>
      </c>
      <c r="C82" s="159">
        <v>12499</v>
      </c>
      <c r="D82" s="159">
        <f>D83+D84</f>
        <v>15613</v>
      </c>
      <c r="E82" s="147">
        <f t="shared" si="1"/>
        <v>58.237905181095904</v>
      </c>
    </row>
    <row r="83" spans="1:5" x14ac:dyDescent="0.3">
      <c r="A83" s="140" t="s">
        <v>81</v>
      </c>
      <c r="B83" s="160">
        <v>25327</v>
      </c>
      <c r="C83" s="160">
        <v>10017</v>
      </c>
      <c r="D83" s="160">
        <v>3242.37</v>
      </c>
      <c r="E83" s="147">
        <f t="shared" si="1"/>
        <v>12.802029454732104</v>
      </c>
    </row>
    <row r="84" spans="1:5" x14ac:dyDescent="0.3">
      <c r="A84" s="140" t="s">
        <v>97</v>
      </c>
      <c r="B84" s="160">
        <v>1482</v>
      </c>
      <c r="C84" s="160">
        <v>2482</v>
      </c>
      <c r="D84" s="160">
        <v>12370.63</v>
      </c>
      <c r="E84" s="147">
        <f t="shared" si="1"/>
        <v>834.72537112010787</v>
      </c>
    </row>
    <row r="85" spans="1:5" x14ac:dyDescent="0.3">
      <c r="A85" s="139" t="s">
        <v>149</v>
      </c>
      <c r="B85" s="159">
        <v>455</v>
      </c>
      <c r="C85" s="159">
        <v>664</v>
      </c>
      <c r="D85" s="159">
        <v>0</v>
      </c>
      <c r="E85" s="147">
        <f t="shared" si="1"/>
        <v>0</v>
      </c>
    </row>
    <row r="86" spans="1:5" x14ac:dyDescent="0.3">
      <c r="A86" s="140" t="s">
        <v>81</v>
      </c>
      <c r="B86" s="160">
        <v>455</v>
      </c>
      <c r="C86" s="160">
        <v>664</v>
      </c>
      <c r="D86" s="160">
        <v>0</v>
      </c>
      <c r="E86" s="147">
        <f t="shared" si="1"/>
        <v>0</v>
      </c>
    </row>
    <row r="87" spans="1:5" x14ac:dyDescent="0.3">
      <c r="A87" s="138" t="s">
        <v>299</v>
      </c>
      <c r="B87" s="164">
        <v>67</v>
      </c>
      <c r="C87" s="164">
        <v>0</v>
      </c>
      <c r="D87" s="164">
        <v>66.5</v>
      </c>
      <c r="E87" s="147">
        <f t="shared" si="1"/>
        <v>99.253731343283576</v>
      </c>
    </row>
    <row r="88" spans="1:5" x14ac:dyDescent="0.3">
      <c r="A88" s="145" t="s">
        <v>154</v>
      </c>
      <c r="B88" s="165">
        <v>67</v>
      </c>
      <c r="C88" s="165">
        <v>0</v>
      </c>
      <c r="D88" s="165">
        <v>66.5</v>
      </c>
      <c r="E88" s="147">
        <f t="shared" si="1"/>
        <v>99.253731343283576</v>
      </c>
    </row>
    <row r="89" spans="1:5" x14ac:dyDescent="0.3">
      <c r="A89" s="141" t="s">
        <v>28</v>
      </c>
      <c r="B89" s="161">
        <v>67</v>
      </c>
      <c r="C89" s="161">
        <v>0</v>
      </c>
      <c r="D89" s="161">
        <v>66.5</v>
      </c>
      <c r="E89" s="148">
        <f t="shared" si="1"/>
        <v>99.253731343283576</v>
      </c>
    </row>
    <row r="90" spans="1:5" x14ac:dyDescent="0.3">
      <c r="A90" s="31"/>
      <c r="B90" s="31"/>
      <c r="C90" s="31"/>
      <c r="D90" s="31"/>
      <c r="E90" s="32"/>
    </row>
    <row r="91" spans="1:5" x14ac:dyDescent="0.3">
      <c r="A91" s="31"/>
      <c r="B91" s="31"/>
      <c r="C91" s="31"/>
      <c r="D91" s="31"/>
      <c r="E91" s="32"/>
    </row>
    <row r="93" spans="1:5" x14ac:dyDescent="0.3">
      <c r="A93" s="190"/>
      <c r="B93" s="188"/>
      <c r="C93" s="188"/>
      <c r="D93" s="183"/>
      <c r="E93" s="184"/>
    </row>
    <row r="94" spans="1:5" ht="15.6" x14ac:dyDescent="0.3">
      <c r="A94" s="196" t="s">
        <v>193</v>
      </c>
      <c r="B94" s="196"/>
      <c r="C94" s="196"/>
      <c r="D94" s="196"/>
      <c r="E94" s="196"/>
    </row>
    <row r="95" spans="1:5" x14ac:dyDescent="0.3">
      <c r="A95" s="186"/>
      <c r="B95" s="186"/>
      <c r="C95" s="186"/>
      <c r="D95" s="186"/>
      <c r="E95" s="187"/>
    </row>
    <row r="96" spans="1:5" ht="15.6" x14ac:dyDescent="0.3">
      <c r="A96" s="211" t="s">
        <v>313</v>
      </c>
      <c r="B96" s="211"/>
      <c r="C96" s="211"/>
      <c r="D96" s="211"/>
      <c r="E96" s="211"/>
    </row>
    <row r="97" spans="1:5" x14ac:dyDescent="0.3">
      <c r="A97" s="186"/>
      <c r="B97" s="186"/>
      <c r="C97" s="186"/>
      <c r="D97" s="186"/>
      <c r="E97" s="187"/>
    </row>
    <row r="98" spans="1:5" ht="15.6" x14ac:dyDescent="0.3">
      <c r="A98" s="211" t="s">
        <v>307</v>
      </c>
      <c r="B98" s="211"/>
      <c r="C98" s="211"/>
      <c r="D98" s="211"/>
      <c r="E98" s="211"/>
    </row>
    <row r="99" spans="1:5" x14ac:dyDescent="0.3">
      <c r="A99" s="186"/>
      <c r="B99" s="186"/>
      <c r="C99" s="186"/>
      <c r="D99" s="186"/>
      <c r="E99" s="187"/>
    </row>
    <row r="100" spans="1:5" x14ac:dyDescent="0.3">
      <c r="A100" s="186"/>
      <c r="B100" s="186"/>
      <c r="C100" s="186"/>
      <c r="D100" s="186"/>
      <c r="E100" s="187"/>
    </row>
    <row r="101" spans="1:5" x14ac:dyDescent="0.3">
      <c r="A101" s="186"/>
      <c r="B101" s="186"/>
      <c r="C101" s="177"/>
      <c r="D101" s="171" t="s">
        <v>305</v>
      </c>
      <c r="E101" s="187"/>
    </row>
    <row r="102" spans="1:5" x14ac:dyDescent="0.3">
      <c r="A102" s="186"/>
      <c r="B102" s="186"/>
      <c r="C102" s="186"/>
      <c r="D102" s="191" t="s">
        <v>306</v>
      </c>
      <c r="E102" s="187"/>
    </row>
    <row r="103" spans="1:5" x14ac:dyDescent="0.3">
      <c r="A103" s="186"/>
      <c r="B103" s="186"/>
      <c r="C103" s="186"/>
      <c r="D103" s="186"/>
      <c r="E103" s="187"/>
    </row>
    <row r="104" spans="1:5" x14ac:dyDescent="0.3">
      <c r="A104" s="186"/>
      <c r="B104" s="186"/>
      <c r="C104" s="186"/>
      <c r="D104" s="186"/>
      <c r="E104" s="187"/>
    </row>
    <row r="105" spans="1:5" ht="15.6" x14ac:dyDescent="0.3">
      <c r="A105" s="210" t="s">
        <v>309</v>
      </c>
      <c r="B105" s="210"/>
      <c r="C105" s="210"/>
      <c r="D105" s="210"/>
      <c r="E105" s="210"/>
    </row>
    <row r="106" spans="1:5" ht="15.6" x14ac:dyDescent="0.3">
      <c r="A106" s="210" t="s">
        <v>310</v>
      </c>
      <c r="B106" s="210"/>
      <c r="C106" s="210"/>
      <c r="D106" s="210"/>
      <c r="E106" s="210"/>
    </row>
    <row r="107" spans="1:5" ht="15.6" x14ac:dyDescent="0.3">
      <c r="A107" s="210" t="s">
        <v>308</v>
      </c>
      <c r="B107" s="210"/>
      <c r="C107" s="210"/>
      <c r="D107" s="210"/>
      <c r="E107" s="210"/>
    </row>
  </sheetData>
  <mergeCells count="10">
    <mergeCell ref="A1:E1"/>
    <mergeCell ref="A3:E3"/>
    <mergeCell ref="A5:E5"/>
    <mergeCell ref="A7:G7"/>
    <mergeCell ref="A107:E107"/>
    <mergeCell ref="A94:E94"/>
    <mergeCell ref="A96:E96"/>
    <mergeCell ref="A98:E98"/>
    <mergeCell ref="A105:E105"/>
    <mergeCell ref="A106:E106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89" firstPageNumber="15" orientation="landscape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9</vt:i4>
      </vt:variant>
    </vt:vector>
  </HeadingPairs>
  <TitlesOfParts>
    <vt:vector size="16" baseType="lpstr">
      <vt:lpstr>Sažetak </vt:lpstr>
      <vt:lpstr>P i R -Tablica 1.</vt:lpstr>
      <vt:lpstr>P i R -Tablica 2.</vt:lpstr>
      <vt:lpstr>R -Tablica 3.</vt:lpstr>
      <vt:lpstr>Rač fin-Tablica 4.</vt:lpstr>
      <vt:lpstr>Rač fin-Tablica 5.</vt:lpstr>
      <vt:lpstr>Posebni dio-Tablica 6.</vt:lpstr>
      <vt:lpstr>'P i R -Tablica 1.'!Ispis_naslova</vt:lpstr>
      <vt:lpstr>'P i R -Tablica 2.'!Ispis_naslova</vt:lpstr>
      <vt:lpstr>'Posebni dio-Tablica 6.'!Ispis_naslova</vt:lpstr>
      <vt:lpstr>'R -Tablica 3.'!Ispis_naslova</vt:lpstr>
      <vt:lpstr>'P i R -Tablica 1.'!Podrucje_ispisa</vt:lpstr>
      <vt:lpstr>'P i R -Tablica 2.'!Podrucje_ispisa</vt:lpstr>
      <vt:lpstr>'R -Tablica 3.'!Podrucje_ispisa</vt:lpstr>
      <vt:lpstr>'Rač fin-Tablica 5.'!Podrucje_ispisa</vt:lpstr>
      <vt:lpstr>'Sažetak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PRORAČUNA</dc:title>
  <dc:creator>Tina Prašnički</dc:creator>
  <cp:lastModifiedBy>Admin</cp:lastModifiedBy>
  <cp:lastPrinted>2023-07-26T08:21:28Z</cp:lastPrinted>
  <dcterms:created xsi:type="dcterms:W3CDTF">2018-03-15T13:07:00Z</dcterms:created>
  <dcterms:modified xsi:type="dcterms:W3CDTF">2024-03-27T10:38:56Z</dcterms:modified>
</cp:coreProperties>
</file>