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45" windowWidth="23250" windowHeight="12510"/>
  </bookViews>
  <sheets>
    <sheet name="Opći dio" sheetId="2" r:id="rId1"/>
    <sheet name="Izvršenje 2022.-polugod." sheetId="1" r:id="rId2"/>
    <sheet name="List3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" l="1"/>
  <c r="D35" i="1"/>
  <c r="E47" i="1"/>
  <c r="E107" i="1" s="1"/>
  <c r="E92" i="1"/>
  <c r="E35" i="1" l="1"/>
  <c r="F36" i="1"/>
  <c r="F60" i="1" l="1"/>
  <c r="F53" i="1"/>
  <c r="F48" i="1"/>
  <c r="F20" i="1" l="1"/>
  <c r="E26" i="1"/>
  <c r="E5" i="1" s="1"/>
  <c r="D27" i="1"/>
  <c r="D23" i="2"/>
  <c r="C23" i="2"/>
  <c r="E22" i="2"/>
  <c r="E20" i="2"/>
  <c r="E19" i="2"/>
  <c r="C18" i="2"/>
  <c r="E17" i="2"/>
  <c r="E16" i="2"/>
  <c r="E15" i="2"/>
  <c r="C15" i="2"/>
  <c r="C21" i="2" s="1"/>
  <c r="C28" i="2" s="1"/>
  <c r="G32" i="1"/>
  <c r="G30" i="1"/>
  <c r="F6" i="1"/>
  <c r="F5" i="1" s="1"/>
  <c r="E33" i="1" l="1"/>
  <c r="E18" i="2"/>
  <c r="D21" i="2"/>
  <c r="G10" i="1"/>
  <c r="D26" i="1"/>
  <c r="D24" i="1"/>
  <c r="D21" i="1"/>
  <c r="D15" i="1"/>
  <c r="D14" i="1" s="1"/>
  <c r="D12" i="1"/>
  <c r="D8" i="1"/>
  <c r="F105" i="1"/>
  <c r="F104" i="1" s="1"/>
  <c r="F102" i="1"/>
  <c r="F100" i="1"/>
  <c r="F96" i="1"/>
  <c r="F94" i="1"/>
  <c r="F89" i="1"/>
  <c r="F88" i="1" s="1"/>
  <c r="F85" i="1"/>
  <c r="F84" i="1" s="1"/>
  <c r="F79" i="1"/>
  <c r="F71" i="1"/>
  <c r="F47" i="1" s="1"/>
  <c r="F69" i="1"/>
  <c r="F43" i="1"/>
  <c r="F41" i="1"/>
  <c r="F26" i="1"/>
  <c r="F24" i="1"/>
  <c r="F18" i="1"/>
  <c r="F15" i="1"/>
  <c r="F14" i="1" s="1"/>
  <c r="F12" i="1"/>
  <c r="G29" i="1"/>
  <c r="G13" i="1"/>
  <c r="G16" i="1"/>
  <c r="G23" i="1"/>
  <c r="F4" i="1" l="1"/>
  <c r="F35" i="1"/>
  <c r="F33" i="1"/>
  <c r="D5" i="1"/>
  <c r="D28" i="2"/>
  <c r="E21" i="2"/>
  <c r="G53" i="1"/>
  <c r="G43" i="1"/>
  <c r="F93" i="1"/>
  <c r="F92" i="1" s="1"/>
  <c r="G92" i="1" s="1"/>
  <c r="G71" i="1"/>
  <c r="D20" i="1"/>
  <c r="G20" i="1" s="1"/>
  <c r="D18" i="1"/>
  <c r="D17" i="1" s="1"/>
  <c r="G12" i="1"/>
  <c r="G96" i="1"/>
  <c r="G14" i="1"/>
  <c r="G60" i="1"/>
  <c r="G48" i="1"/>
  <c r="G41" i="1"/>
  <c r="G15" i="1"/>
  <c r="G78" i="1"/>
  <c r="G26" i="1"/>
  <c r="G11" i="1"/>
  <c r="G21" i="1"/>
  <c r="G28" i="1"/>
  <c r="D33" i="1" l="1"/>
  <c r="G36" i="1"/>
  <c r="F107" i="1"/>
  <c r="G47" i="1"/>
  <c r="G37" i="1"/>
  <c r="G5" i="1"/>
  <c r="G93" i="1"/>
  <c r="G27" i="1"/>
  <c r="G33" i="1" l="1"/>
  <c r="G4" i="1"/>
  <c r="G35" i="1"/>
  <c r="G107" i="1"/>
</calcChain>
</file>

<file path=xl/sharedStrings.xml><?xml version="1.0" encoding="utf-8"?>
<sst xmlns="http://schemas.openxmlformats.org/spreadsheetml/2006/main" count="156" uniqueCount="152">
  <si>
    <t>Oznaka</t>
  </si>
  <si>
    <t xml:space="preserve">Plan 2021. </t>
  </si>
  <si>
    <t xml:space="preserve">Povećanje / smanjenje 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</si>
  <si>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</si>
  <si>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</si>
  <si>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</si>
  <si>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</si>
  <si>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638 Pomoći temeljem prijenosa EU sredstava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</si>
  <si>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</si>
  <si>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</si>
  <si>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</si>
  <si>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</si>
  <si>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</si>
  <si>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</si>
  <si>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</si>
  <si>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</si>
  <si>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</si>
  <si>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SVEUKUPNO PRIHODI</t>
  </si>
  <si>
    <t>6361 Tekuće pomoći proračunskim korisnicima iz proračuna koji im nije nadležan</t>
  </si>
  <si>
    <t>6381 Tekuće pomoći temeljem prijenosa EU sredstava</t>
  </si>
  <si>
    <t>6413 kamate na orpčena sredstva i depozite po viđenju</t>
  </si>
  <si>
    <t>6526 Ostali nespomenuti prihodi</t>
  </si>
  <si>
    <t>6614 prihodi od prodaje proizvoda i robe</t>
  </si>
  <si>
    <t>6615 prihodi od pruženih usluga</t>
  </si>
  <si>
    <t>6631 Tekuće donacije</t>
  </si>
  <si>
    <t>634 Pomoći od ostalih subjekata unutar opće države</t>
  </si>
  <si>
    <t>6342 Kapitalne pomoći od izvanproračunskih korisnika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</si>
  <si>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</si>
  <si>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</si>
  <si>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</si>
  <si>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</si>
  <si>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</si>
  <si>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</si>
  <si>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422 Postrojenja i oprema</t>
  </si>
  <si>
    <t>311 Plaće (Bruto)</t>
  </si>
  <si>
    <t>312 Ostali rashodi za zaposlene</t>
  </si>
  <si>
    <t>313 Doprinosi na plaće</t>
  </si>
  <si>
    <t>34 Financijski rashodi</t>
  </si>
  <si>
    <t>343 Ostali financijski rashodi</t>
  </si>
  <si>
    <t>423 Prijevozna sredstva</t>
  </si>
  <si>
    <t>451 Dodatna ulaganja na građevinskim objektima</t>
  </si>
  <si>
    <t>3 Rashodi poslovanja</t>
  </si>
  <si>
    <t xml:space="preserve">         381 Tekuće donacije</t>
  </si>
  <si>
    <t xml:space="preserve">         421 Građevinski objekti</t>
  </si>
  <si>
    <t>424 Knjige, umjetnička djela i ostale izložbene vrijednosti</t>
  </si>
  <si>
    <t>3111 Plaće za redovan rad</t>
  </si>
  <si>
    <t>3114 Plaće za posebne uvjete rada</t>
  </si>
  <si>
    <t>3121 Ostali rashodi za zaposlene</t>
  </si>
  <si>
    <t>3131 Doprinosi za mirovinsko osiguranje</t>
  </si>
  <si>
    <t>3132 Doprinosi za zdravstveno osiguranje</t>
  </si>
  <si>
    <t>3133 Doprinosi za zapošljavanje</t>
  </si>
  <si>
    <t>3211 Službena putovanja</t>
  </si>
  <si>
    <t>3212 Naknade za prijevoz</t>
  </si>
  <si>
    <t>3213 Stručno usavršavanje zaposlenika</t>
  </si>
  <si>
    <t>3214 Ostale naknade troškova zaposlenima</t>
  </si>
  <si>
    <t>3222 materijal i sirovine</t>
  </si>
  <si>
    <t>3223 Energija</t>
  </si>
  <si>
    <t>3224 Materijal i dijelovi za tekuće investicijsko održavanje</t>
  </si>
  <si>
    <t>3225 Sitni inventar i auto gume</t>
  </si>
  <si>
    <t>3227 Službena, radna i zaštitna odjeća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</si>
  <si>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</si>
  <si>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</si>
  <si>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</si>
  <si>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</si>
  <si>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usluge</t>
  </si>
  <si>
    <t>3237 Intelektualne i osobne usluge</t>
  </si>
  <si>
    <t>3238 Računalne usluge</t>
  </si>
  <si>
    <t>3239 Ostale usluge</t>
  </si>
  <si>
    <t>3241 Naknade troškova osobama izvan radnog odnosa</t>
  </si>
  <si>
    <t>3294 Članarine</t>
  </si>
  <si>
    <t>3295 Pristojbe i naknade</t>
  </si>
  <si>
    <t>3296 Troškovi sudskih postupaka</t>
  </si>
  <si>
    <t>3299 Ostali nespomenuti rashodi poslovanja</t>
  </si>
  <si>
    <t>3292 Premije osiguranja</t>
  </si>
  <si>
    <t>3293 Reprezentacija</t>
  </si>
  <si>
    <t>3431 Bankarske usluge i usluge platnog prometa</t>
  </si>
  <si>
    <t xml:space="preserve">3432 Negativne tečajne razlike </t>
  </si>
  <si>
    <t>3433 zatezne kamate</t>
  </si>
  <si>
    <t>3434 Ostali nespomenuti financijski rashodi</t>
  </si>
  <si>
    <t xml:space="preserve">         3721 Naknade građanima i kućanstvima u novcu</t>
  </si>
  <si>
    <t xml:space="preserve">         3722 Naknade građanima i kućanstvima u naravi</t>
  </si>
  <si>
    <t xml:space="preserve">         3811 Tekuće donacije u novcu</t>
  </si>
  <si>
    <t xml:space="preserve">         3812 Tekuće donacije u naravi</t>
  </si>
  <si>
    <t xml:space="preserve">         4212 Poslovni objekti</t>
  </si>
  <si>
    <t>4221 Uredska oprema i namještaj</t>
  </si>
  <si>
    <t>4222 Komunikacijska oprema</t>
  </si>
  <si>
    <t>4227 Uređaji, strojevi i oprema za ostale namjene</t>
  </si>
  <si>
    <t>4231 Prijevozna sredstva u cestovnom prometu</t>
  </si>
  <si>
    <t>4511 Dodatna ulaganja na građevinskim objektima</t>
  </si>
  <si>
    <t xml:space="preserve">4241 Knjige u knjižnicama </t>
  </si>
  <si>
    <t>42 Rashodi za nabavuproizvedene dugotrajne imovine</t>
  </si>
  <si>
    <t>45 Rashodi za  dodatna ulaganja na nefinancijskoj imovini</t>
  </si>
  <si>
    <t>4 Rashodi za nabavu nefinancijske imovine</t>
  </si>
  <si>
    <t>SVEUKUPNO RASHODI</t>
  </si>
  <si>
    <t>preneseni višak prihoda iz prethodne godine</t>
  </si>
  <si>
    <t>*Iz usporedbe planiranog i ostvarenog vidljivo je da je u ukupnim prihodima i rashodima zabilježeno</t>
  </si>
  <si>
    <t>6711 Prihodi iz nadležnog proračuna za financiranje rashoda poslovanja</t>
  </si>
  <si>
    <t>6712 Prihodi iz nadležnog proračuna za nabavu nefinancijske imovine</t>
  </si>
  <si>
    <t>Troškovi sudskih postupaka i zatezne kamate odnose se na tužbe zaposlenika za povećanje plaće za 6%</t>
  </si>
  <si>
    <t>37 Naknade građanima i kućanstvima na temelju osiguranja i druge naknade</t>
  </si>
  <si>
    <t>372 Ostale naknade građanima i kućanstvima iz proračuna</t>
  </si>
  <si>
    <t xml:space="preserve">7211 Stambeni objekti </t>
  </si>
  <si>
    <t xml:space="preserve">72 Prihodi od prodaje proizvedene dugotrajne imovine  </t>
  </si>
  <si>
    <t xml:space="preserve">633 Tekuće pomoći iz gradskih proračuna </t>
  </si>
  <si>
    <t xml:space="preserve">6331 Tekuće pomoći iz gradskih proračuna </t>
  </si>
  <si>
    <t>3113 Plaće za prekovremeni rad</t>
  </si>
  <si>
    <t>IZVJEŠTAJ O IZVRŠENJU FINANCIJSKOG PLANA</t>
  </si>
  <si>
    <t>- kn</t>
  </si>
  <si>
    <t>OPIS</t>
  </si>
  <si>
    <t>PLAN 2022.</t>
  </si>
  <si>
    <t>OSTVARENJE</t>
  </si>
  <si>
    <t>INDEKS</t>
  </si>
  <si>
    <t>4 (3:2)</t>
  </si>
  <si>
    <t>I. PRIHODI UKUPNO</t>
  </si>
  <si>
    <t>1.1. Prihodi poslovanja</t>
  </si>
  <si>
    <t>1.2. Prihodi od prodaje nefinancijske imovine</t>
  </si>
  <si>
    <t>II. RASHODI UKUPNO</t>
  </si>
  <si>
    <t>2.1. Rashodi poslovanja</t>
  </si>
  <si>
    <t>2.2. Rashodi za nabavu nefinancijske imovine</t>
  </si>
  <si>
    <t>RAZLIKA - višak / manjak (I.-II.)</t>
  </si>
  <si>
    <t>III. UKUPNI DONOS VIŠKA / MANJKA IZ PRETHODNIH GODINA</t>
  </si>
  <si>
    <t>IV. RAČUN FINANCIRANJA</t>
  </si>
  <si>
    <t>-</t>
  </si>
  <si>
    <t>4.1. Primici od financijske imovine i zaduživanja</t>
  </si>
  <si>
    <t>4.2. Izdaci za financijsku imovinu i otplate zajmova</t>
  </si>
  <si>
    <t>NETO FINANCIRANJE (4.1. - 4.2.)</t>
  </si>
  <si>
    <t>V. UKUPNO RASPOLOŽIVA SREDSTVA</t>
  </si>
  <si>
    <t>5.1. VIŠAK / MANJAK + NETO FINANCIRANJE</t>
  </si>
  <si>
    <t>RAVNATELJICA</t>
  </si>
  <si>
    <t>Zdravka Grđan,prof.</t>
  </si>
  <si>
    <t xml:space="preserve"> Plan 2022. </t>
  </si>
  <si>
    <t>Plan u razdoblju</t>
  </si>
  <si>
    <t xml:space="preserve">Ostvarenje </t>
  </si>
  <si>
    <t>Indeks</t>
  </si>
  <si>
    <t>DRUGA GIMNAZIJA VARAŽDIN</t>
  </si>
  <si>
    <t>VARAŽDINSKA ŽUPANIJA</t>
  </si>
  <si>
    <t>REPUBLIKA HRVATSKA</t>
  </si>
  <si>
    <t>Varaždin, 15.07.2022.</t>
  </si>
  <si>
    <t>DRUGE GIMNAZIJE VARAŽDIN ZA RAZDOBLJE 01.01. - 30.06.2022. GODINE</t>
  </si>
  <si>
    <t>3221 Uredski materijal i ostali materijalni rashodi</t>
  </si>
  <si>
    <t>iz 2016. godine.</t>
  </si>
  <si>
    <t>Donacije i naknade građanima također se ne planiraju.</t>
  </si>
  <si>
    <t xml:space="preserve">Do razlika dolazi zbog namjenskih sredstava koje ne planiramo prilikom sastavljanja plana za tekuću godinu. </t>
  </si>
  <si>
    <t xml:space="preserve">beznačajno odstupanje, dok je unutar stavki odnosno pozicija knjiženja došlo do razlika. </t>
  </si>
  <si>
    <t>KLASA: 400-04/22-01/9</t>
  </si>
  <si>
    <t>URBROJ: 2186-145-03-22-1</t>
  </si>
  <si>
    <t>Temelj za izradu izvještaja: RIZNICA i KONTO</t>
  </si>
  <si>
    <t>31 Rashodi za zaposlene</t>
  </si>
  <si>
    <t>38 Ostali rashodi</t>
  </si>
  <si>
    <t>Školski odbor</t>
  </si>
  <si>
    <t>PREDJESNICA ŠKOLSKOG ODBORA:</t>
  </si>
  <si>
    <t xml:space="preserve">Melita Mesarić, dipl. uč.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</si>
</sst>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MS Sans Serif"/>
      <family val="2"/>
      <charset val="238"/>
    </font>
    <font>
      <b/>
      <sz val="12"/>
      <color rgb="FF000000"/>
      <name val="Verdana"/>
      <family val="2"/>
      <charset val="238"/>
    </font>
    <font>
      <sz val="12"/>
      <color rgb="FF000000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Fill="1"/>
    <xf numFmtId="4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right" wrapText="1"/>
    </xf>
    <xf numFmtId="4" fontId="6" fillId="0" borderId="0" xfId="0" applyNumberFormat="1" applyFont="1" applyFill="1"/>
    <xf numFmtId="0" fontId="3" fillId="0" borderId="1" xfId="0" applyFont="1" applyFill="1" applyBorder="1" applyAlignment="1">
      <alignment horizontal="left" wrapText="1" indent="3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/>
    <xf numFmtId="0" fontId="5" fillId="0" borderId="0" xfId="0" applyFont="1" applyFill="1"/>
    <xf numFmtId="0" fontId="2" fillId="0" borderId="1" xfId="0" applyFont="1" applyFill="1" applyBorder="1" applyAlignment="1">
      <alignment wrapText="1"/>
    </xf>
    <xf numFmtId="0" fontId="9" fillId="0" borderId="0" xfId="0" applyFont="1" applyFill="1"/>
    <xf numFmtId="0" fontId="2" fillId="0" borderId="1" xfId="0" applyFont="1" applyFill="1" applyBorder="1" applyAlignment="1">
      <alignment horizontal="left" wrapText="1" indent="4"/>
    </xf>
    <xf numFmtId="0" fontId="3" fillId="0" borderId="1" xfId="0" applyFont="1" applyFill="1" applyBorder="1" applyAlignment="1">
      <alignment horizontal="left" wrapText="1" indent="4"/>
    </xf>
    <xf numFmtId="0" fontId="10" fillId="0" borderId="0" xfId="0" applyFont="1" applyFill="1"/>
    <xf numFmtId="0" fontId="13" fillId="0" borderId="1" xfId="0" applyFont="1" applyFill="1" applyBorder="1"/>
    <xf numFmtId="4" fontId="13" fillId="0" borderId="1" xfId="0" applyNumberFormat="1" applyFont="1" applyFill="1" applyBorder="1"/>
    <xf numFmtId="4" fontId="14" fillId="0" borderId="0" xfId="0" applyNumberFormat="1" applyFont="1" applyFill="1"/>
    <xf numFmtId="0" fontId="14" fillId="0" borderId="0" xfId="0" applyFont="1" applyFill="1"/>
    <xf numFmtId="0" fontId="12" fillId="0" borderId="1" xfId="0" applyFont="1" applyFill="1" applyBorder="1"/>
    <xf numFmtId="4" fontId="12" fillId="0" borderId="1" xfId="0" applyNumberFormat="1" applyFont="1" applyFill="1" applyBorder="1"/>
    <xf numFmtId="0" fontId="7" fillId="0" borderId="0" xfId="0" applyFont="1" applyFill="1"/>
    <xf numFmtId="0" fontId="13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wrapText="1"/>
    </xf>
    <xf numFmtId="0" fontId="14" fillId="0" borderId="0" xfId="0" applyFont="1" applyFill="1" applyAlignment="1"/>
    <xf numFmtId="4" fontId="7" fillId="0" borderId="0" xfId="0" applyNumberFormat="1" applyFont="1" applyFill="1"/>
    <xf numFmtId="0" fontId="2" fillId="2" borderId="1" xfId="0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right" wrapText="1"/>
    </xf>
    <xf numFmtId="0" fontId="11" fillId="0" borderId="0" xfId="0" applyFont="1" applyFill="1"/>
    <xf numFmtId="4" fontId="11" fillId="0" borderId="0" xfId="0" applyNumberFormat="1" applyFont="1" applyFill="1"/>
    <xf numFmtId="0" fontId="7" fillId="0" borderId="1" xfId="0" applyFont="1" applyFill="1" applyBorder="1"/>
    <xf numFmtId="4" fontId="7" fillId="0" borderId="1" xfId="0" applyNumberFormat="1" applyFont="1" applyFill="1" applyBorder="1"/>
    <xf numFmtId="0" fontId="8" fillId="3" borderId="1" xfId="0" applyFont="1" applyFill="1" applyBorder="1" applyAlignment="1">
      <alignment horizontal="left" wrapText="1"/>
    </xf>
    <xf numFmtId="4" fontId="8" fillId="3" borderId="1" xfId="0" applyNumberFormat="1" applyFont="1" applyFill="1" applyBorder="1" applyAlignment="1">
      <alignment horizontal="right" wrapText="1"/>
    </xf>
    <xf numFmtId="4" fontId="3" fillId="3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 indent="3"/>
    </xf>
    <xf numFmtId="0" fontId="3" fillId="0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Alignment="1"/>
    <xf numFmtId="4" fontId="15" fillId="0" borderId="0" xfId="0" applyNumberFormat="1" applyFont="1" applyAlignment="1"/>
    <xf numFmtId="4" fontId="0" fillId="0" borderId="0" xfId="0" applyNumberFormat="1" applyAlignment="1">
      <alignment vertical="center"/>
    </xf>
    <xf numFmtId="0" fontId="17" fillId="4" borderId="2" xfId="0" applyFont="1" applyFill="1" applyBorder="1" applyAlignment="1">
      <alignment vertical="center"/>
    </xf>
    <xf numFmtId="4" fontId="17" fillId="4" borderId="2" xfId="0" applyNumberFormat="1" applyFont="1" applyFill="1" applyBorder="1" applyAlignment="1">
      <alignment vertical="center"/>
    </xf>
    <xf numFmtId="0" fontId="17" fillId="4" borderId="2" xfId="0" applyFont="1" applyFill="1" applyBorder="1" applyAlignment="1"/>
    <xf numFmtId="49" fontId="15" fillId="0" borderId="0" xfId="0" applyNumberFormat="1" applyFont="1" applyAlignment="1">
      <alignment horizontal="right"/>
    </xf>
    <xf numFmtId="0" fontId="15" fillId="4" borderId="2" xfId="0" applyFont="1" applyFill="1" applyBorder="1" applyAlignment="1">
      <alignment vertical="center"/>
    </xf>
    <xf numFmtId="4" fontId="15" fillId="4" borderId="2" xfId="0" applyNumberFormat="1" applyFont="1" applyFill="1" applyBorder="1" applyAlignment="1">
      <alignment vertical="center"/>
    </xf>
    <xf numFmtId="49" fontId="15" fillId="4" borderId="2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wrapText="1" indent="1"/>
    </xf>
    <xf numFmtId="4" fontId="18" fillId="0" borderId="1" xfId="0" applyNumberFormat="1" applyFont="1" applyFill="1" applyBorder="1" applyAlignment="1">
      <alignment horizontal="right" wrapText="1"/>
    </xf>
    <xf numFmtId="4" fontId="19" fillId="0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left" wrapText="1" indent="3"/>
    </xf>
    <xf numFmtId="0" fontId="18" fillId="0" borderId="1" xfId="0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/>
    <xf numFmtId="4" fontId="18" fillId="0" borderId="1" xfId="0" applyNumberFormat="1" applyFont="1" applyFill="1" applyBorder="1"/>
    <xf numFmtId="0" fontId="20" fillId="0" borderId="0" xfId="0" applyFont="1" applyFill="1"/>
    <xf numFmtId="4" fontId="20" fillId="0" borderId="0" xfId="0" applyNumberFormat="1" applyFont="1" applyFill="1"/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411480</xdr:colOff>
      <xdr:row>0</xdr:row>
      <xdr:rowOff>60960</xdr:rowOff>
    </xdr:from>
    <xdr:ext cx="520065" cy="624205"/>
    <xdr:pic>
      <xdr:nvPicPr>
        <xdr:cNvPr id="2" name="Slika 1" descr="grb2"/>
        <xdr:cNvPicPr/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0960"/>
          <a:ext cx="520065" cy="6242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tabSelected="1" workbookViewId="0">
      <selection activeCell="F33" sqref="F33"/>
    </sheetView>
  </sheetViews>
  <sheetFormatPr defaultRowHeight="15" x14ac:dyDescent="0.25"/>
  <cols>
    <col min="2" max="2" width="43.5703125" customWidth="1"/>
    <col min="3" max="3" width="19.5703125" customWidth="1"/>
    <col min="4" max="4" width="18.140625" customWidth="1"/>
    <col min="5" max="5" width="16.85546875" customWidth="1"/>
  </cols>
  <sheetData>
    <row r="1" spans="2:5" ht="61.5" customHeight="1" x14ac:dyDescent="0.25">
      <c r="B1" s="46"/>
    </row>
    <row r="2" spans="2:5" x14ac:dyDescent="0.25">
      <c r="B2" s="45" t="s">
        <v>136</v>
      </c>
    </row>
    <row r="3" spans="2:5" x14ac:dyDescent="0.25">
      <c r="B3" s="45" t="s">
        <v>135</v>
      </c>
    </row>
    <row r="4" spans="2:5" x14ac:dyDescent="0.25">
      <c r="B4" s="45" t="s">
        <v>134</v>
      </c>
    </row>
    <row r="5" spans="2:5" x14ac:dyDescent="0.25">
      <c r="B5" s="45" t="s">
        <v>149</v>
      </c>
    </row>
    <row r="6" spans="2:5" x14ac:dyDescent="0.25">
      <c r="B6" s="44" t="s">
        <v>144</v>
      </c>
    </row>
    <row r="7" spans="2:5" x14ac:dyDescent="0.25">
      <c r="B7" s="44" t="s">
        <v>145</v>
      </c>
    </row>
    <row r="8" spans="2:5" x14ac:dyDescent="0.25">
      <c r="B8" s="44"/>
    </row>
    <row r="9" spans="2:5" ht="31.5" customHeight="1" x14ac:dyDescent="0.25">
      <c r="B9" s="44" t="s">
        <v>137</v>
      </c>
      <c r="C9" s="45"/>
      <c r="D9" s="45"/>
      <c r="E9" s="45"/>
    </row>
    <row r="10" spans="2:5" x14ac:dyDescent="0.25">
      <c r="B10" s="71" t="s">
        <v>106</v>
      </c>
      <c r="C10" s="71"/>
      <c r="D10" s="71"/>
      <c r="E10" s="71"/>
    </row>
    <row r="11" spans="2:5" x14ac:dyDescent="0.25">
      <c r="B11" s="71" t="s">
        <v>138</v>
      </c>
      <c r="C11" s="71"/>
      <c r="D11" s="71"/>
      <c r="E11" s="71"/>
    </row>
    <row r="12" spans="2:5" x14ac:dyDescent="0.25">
      <c r="B12" s="46"/>
      <c r="C12" s="46"/>
      <c r="D12" s="46"/>
      <c r="E12" s="47" t="s">
        <v>107</v>
      </c>
    </row>
    <row r="13" spans="2:5" x14ac:dyDescent="0.25">
      <c r="B13" s="48" t="s">
        <v>108</v>
      </c>
      <c r="C13" s="48" t="s">
        <v>109</v>
      </c>
      <c r="D13" s="48" t="s">
        <v>110</v>
      </c>
      <c r="E13" s="48" t="s">
        <v>111</v>
      </c>
    </row>
    <row r="14" spans="2:5" x14ac:dyDescent="0.25">
      <c r="B14" s="49">
        <v>1</v>
      </c>
      <c r="C14" s="49">
        <v>2</v>
      </c>
      <c r="D14" s="49">
        <v>3</v>
      </c>
      <c r="E14" s="49" t="s">
        <v>112</v>
      </c>
    </row>
    <row r="15" spans="2:5" x14ac:dyDescent="0.25">
      <c r="B15" s="50" t="s">
        <v>113</v>
      </c>
      <c r="C15" s="51">
        <f>C16+C17</f>
        <v>9890600</v>
      </c>
      <c r="D15" s="51">
        <v>5201595.97</v>
      </c>
      <c r="E15" s="51">
        <f t="shared" ref="E15:E22" si="0">D15/C15*100</f>
        <v>52.591308616261898</v>
      </c>
    </row>
    <row r="16" spans="2:5" x14ac:dyDescent="0.25">
      <c r="B16" s="46" t="s">
        <v>114</v>
      </c>
      <c r="C16" s="52">
        <v>9885600</v>
      </c>
      <c r="D16" s="52">
        <v>5200192.92</v>
      </c>
      <c r="E16" s="52">
        <f t="shared" si="0"/>
        <v>52.60371570769604</v>
      </c>
    </row>
    <row r="17" spans="2:5" x14ac:dyDescent="0.25">
      <c r="B17" s="46" t="s">
        <v>115</v>
      </c>
      <c r="C17" s="52">
        <v>5000</v>
      </c>
      <c r="D17" s="52">
        <v>1403.05</v>
      </c>
      <c r="E17" s="52">
        <f t="shared" si="0"/>
        <v>28.060999999999996</v>
      </c>
    </row>
    <row r="18" spans="2:5" x14ac:dyDescent="0.25">
      <c r="B18" s="50" t="s">
        <v>116</v>
      </c>
      <c r="C18" s="51">
        <f>C19+C20</f>
        <v>10087400</v>
      </c>
      <c r="D18" s="51">
        <v>5290805.92</v>
      </c>
      <c r="E18" s="51">
        <f t="shared" si="0"/>
        <v>52.449649265420227</v>
      </c>
    </row>
    <row r="19" spans="2:5" x14ac:dyDescent="0.25">
      <c r="B19" s="46" t="s">
        <v>117</v>
      </c>
      <c r="C19" s="52">
        <v>10000400</v>
      </c>
      <c r="D19" s="52">
        <v>5290805.92</v>
      </c>
      <c r="E19" s="52">
        <f t="shared" si="0"/>
        <v>52.905942962281507</v>
      </c>
    </row>
    <row r="20" spans="2:5" ht="21" customHeight="1" x14ac:dyDescent="0.25">
      <c r="B20" s="46" t="s">
        <v>118</v>
      </c>
      <c r="C20" s="52">
        <v>87000</v>
      </c>
      <c r="D20" s="52">
        <v>0</v>
      </c>
      <c r="E20" s="52">
        <f t="shared" si="0"/>
        <v>0</v>
      </c>
    </row>
    <row r="21" spans="2:5" ht="30" customHeight="1" x14ac:dyDescent="0.25">
      <c r="B21" s="53" t="s">
        <v>119</v>
      </c>
      <c r="C21" s="54">
        <f>C15-C18</f>
        <v>-196800</v>
      </c>
      <c r="D21" s="54">
        <f>D15-D18</f>
        <v>-89209.950000000186</v>
      </c>
      <c r="E21" s="54">
        <f t="shared" si="0"/>
        <v>45.330259146341554</v>
      </c>
    </row>
    <row r="22" spans="2:5" ht="30.75" customHeight="1" x14ac:dyDescent="0.25">
      <c r="B22" s="55" t="s">
        <v>120</v>
      </c>
      <c r="C22" s="54">
        <v>196800</v>
      </c>
      <c r="D22" s="54">
        <v>107590.05</v>
      </c>
      <c r="E22" s="54">
        <f t="shared" si="0"/>
        <v>54.669740853658531</v>
      </c>
    </row>
    <row r="23" spans="2:5" x14ac:dyDescent="0.25">
      <c r="B23" s="50" t="s">
        <v>121</v>
      </c>
      <c r="C23" s="51">
        <f>C24+C25</f>
        <v>0</v>
      </c>
      <c r="D23" s="51">
        <f>D24+D25</f>
        <v>0</v>
      </c>
      <c r="E23" s="56" t="s">
        <v>122</v>
      </c>
    </row>
    <row r="24" spans="2:5" x14ac:dyDescent="0.25">
      <c r="B24" s="46" t="s">
        <v>123</v>
      </c>
      <c r="C24" s="52">
        <v>0</v>
      </c>
      <c r="D24" s="52">
        <v>0</v>
      </c>
      <c r="E24" s="47" t="s">
        <v>122</v>
      </c>
    </row>
    <row r="25" spans="2:5" x14ac:dyDescent="0.25">
      <c r="B25" s="46" t="s">
        <v>124</v>
      </c>
      <c r="C25" s="52">
        <v>0</v>
      </c>
      <c r="D25" s="52">
        <v>0</v>
      </c>
      <c r="E25" s="47" t="s">
        <v>122</v>
      </c>
    </row>
    <row r="26" spans="2:5" x14ac:dyDescent="0.25">
      <c r="B26" s="57" t="s">
        <v>125</v>
      </c>
      <c r="C26" s="58">
        <v>0</v>
      </c>
      <c r="D26" s="58">
        <v>0</v>
      </c>
      <c r="E26" s="59" t="s">
        <v>122</v>
      </c>
    </row>
    <row r="27" spans="2:5" x14ac:dyDescent="0.25">
      <c r="B27" s="50" t="s">
        <v>126</v>
      </c>
      <c r="C27" s="51"/>
      <c r="D27" s="51"/>
      <c r="E27" s="56"/>
    </row>
    <row r="28" spans="2:5" x14ac:dyDescent="0.25">
      <c r="B28" s="57" t="s">
        <v>127</v>
      </c>
      <c r="C28" s="58">
        <f>C21+C22</f>
        <v>0</v>
      </c>
      <c r="D28" s="58">
        <f>D21+D22</f>
        <v>18380.099999999817</v>
      </c>
      <c r="E28" s="59" t="s">
        <v>122</v>
      </c>
    </row>
    <row r="29" spans="2:5" x14ac:dyDescent="0.25">
      <c r="B29" s="46"/>
      <c r="C29" s="46"/>
      <c r="D29" s="46"/>
      <c r="E29" s="46"/>
    </row>
    <row r="30" spans="2:5" x14ac:dyDescent="0.25">
      <c r="B30" s="46"/>
      <c r="C30" s="46"/>
      <c r="D30" s="46"/>
      <c r="E30" s="46"/>
    </row>
    <row r="31" spans="2:5" x14ac:dyDescent="0.25">
      <c r="B31" s="46"/>
      <c r="C31" s="46"/>
      <c r="D31" s="46"/>
      <c r="E31" s="46"/>
    </row>
    <row r="32" spans="2:5" x14ac:dyDescent="0.25">
      <c r="B32" s="46"/>
      <c r="C32" s="46"/>
      <c r="D32" s="73" t="s">
        <v>128</v>
      </c>
      <c r="E32" s="73"/>
    </row>
    <row r="33" spans="2:5" x14ac:dyDescent="0.25">
      <c r="B33" s="46"/>
      <c r="C33" s="46"/>
      <c r="D33" s="73" t="s">
        <v>129</v>
      </c>
      <c r="E33" s="73"/>
    </row>
    <row r="34" spans="2:5" x14ac:dyDescent="0.25">
      <c r="B34" s="46"/>
      <c r="C34" s="46"/>
      <c r="D34" s="46"/>
      <c r="E34" s="46"/>
    </row>
    <row r="35" spans="2:5" x14ac:dyDescent="0.25">
      <c r="B35" s="46"/>
      <c r="C35" s="46"/>
      <c r="D35" s="46"/>
      <c r="E35" s="46"/>
    </row>
    <row r="36" spans="2:5" x14ac:dyDescent="0.25">
      <c r="D36" s="72" t="s">
        <v>150</v>
      </c>
      <c r="E36" s="72"/>
    </row>
    <row r="37" spans="2:5" x14ac:dyDescent="0.25">
      <c r="D37" s="72" t="s">
        <v>151</v>
      </c>
    </row>
  </sheetData>
  <mergeCells count="4">
    <mergeCell ref="B10:E10"/>
    <mergeCell ref="B11:E11"/>
    <mergeCell ref="D32:E32"/>
    <mergeCell ref="D33:E3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zoomScale="120" zoomScaleNormal="120" workbookViewId="0">
      <selection activeCell="A89" sqref="A89"/>
    </sheetView>
  </sheetViews>
  <sheetFormatPr defaultColWidth="8.85546875" defaultRowHeight="16.149999999999999" customHeight="1" x14ac:dyDescent="0.2"/>
  <cols>
    <col min="1" max="1" width="56.28515625" style="27" customWidth="1"/>
    <col min="2" max="2" width="21.28515625" style="27" hidden="1" customWidth="1"/>
    <col min="3" max="3" width="0" style="27" hidden="1" customWidth="1"/>
    <col min="4" max="6" width="15.28515625" style="32" customWidth="1"/>
    <col min="7" max="7" width="11.5703125" style="32" bestFit="1" customWidth="1"/>
    <col min="8" max="8" width="25.85546875" style="27" customWidth="1"/>
    <col min="9" max="9" width="20.5703125" style="27" customWidth="1"/>
    <col min="10" max="16384" width="8.85546875" style="27"/>
  </cols>
  <sheetData>
    <row r="1" spans="1:8" s="1" customFormat="1" ht="16.149999999999999" customHeight="1" x14ac:dyDescent="0.2">
      <c r="D1" s="2"/>
      <c r="E1" s="2"/>
      <c r="F1" s="2"/>
      <c r="G1" s="2"/>
    </row>
    <row r="2" spans="1:8" s="5" customFormat="1" ht="25.5" customHeight="1" x14ac:dyDescent="0.2">
      <c r="A2" s="3" t="s">
        <v>0</v>
      </c>
      <c r="B2" s="3" t="s">
        <v>1</v>
      </c>
      <c r="C2" s="3" t="s">
        <v>2</v>
      </c>
      <c r="D2" s="4" t="s">
        <v>130</v>
      </c>
      <c r="E2" s="4" t="s">
        <v>131</v>
      </c>
      <c r="F2" s="4" t="s">
        <v>132</v>
      </c>
      <c r="G2" s="4" t="s">
        <v>133</v>
      </c>
    </row>
    <row r="3" spans="1:8" s="5" customFormat="1" ht="16.149999999999999" customHeight="1" x14ac:dyDescent="0.2">
      <c r="A3" s="6" t="s">
        <v>3</v>
      </c>
      <c r="B3" s="7"/>
      <c r="C3" s="7"/>
      <c r="D3" s="8"/>
      <c r="E3" s="8"/>
      <c r="F3" s="8"/>
      <c r="G3" s="8"/>
    </row>
    <row r="4" spans="1:8" s="5" customFormat="1" ht="16.149999999999999" customHeight="1" x14ac:dyDescent="0.2">
      <c r="A4" s="33" t="s">
        <v>4</v>
      </c>
      <c r="B4" s="34">
        <v>16112000</v>
      </c>
      <c r="C4" s="34">
        <v>2321531</v>
      </c>
      <c r="D4" s="34">
        <v>9890600</v>
      </c>
      <c r="E4" s="34">
        <v>4945308</v>
      </c>
      <c r="F4" s="34">
        <f>F5+F14+F17+F20+F26+F30</f>
        <v>5201595.9700000007</v>
      </c>
      <c r="G4" s="34">
        <f>ROUND((F4/D4)*100,2)</f>
        <v>52.59</v>
      </c>
    </row>
    <row r="5" spans="1:8" s="5" customFormat="1" ht="28.15" customHeight="1" x14ac:dyDescent="0.2">
      <c r="A5" s="60" t="s">
        <v>5</v>
      </c>
      <c r="B5" s="61">
        <v>12804600</v>
      </c>
      <c r="C5" s="61">
        <v>1030000</v>
      </c>
      <c r="D5" s="61">
        <f>D10+D12</f>
        <v>8680000</v>
      </c>
      <c r="E5" s="61">
        <f>E10+E12+E14+E20+E26+E30</f>
        <v>4945308</v>
      </c>
      <c r="F5" s="61">
        <f>F6+F10</f>
        <v>4352892.95</v>
      </c>
      <c r="G5" s="62">
        <f>ROUND((F5/D5)*100,2)</f>
        <v>50.15</v>
      </c>
      <c r="H5" s="11"/>
    </row>
    <row r="6" spans="1:8" s="5" customFormat="1" ht="28.15" customHeight="1" x14ac:dyDescent="0.2">
      <c r="A6" s="60" t="s">
        <v>103</v>
      </c>
      <c r="B6" s="61"/>
      <c r="C6" s="61"/>
      <c r="D6" s="61">
        <v>0</v>
      </c>
      <c r="E6" s="61">
        <v>0</v>
      </c>
      <c r="F6" s="61">
        <f>F7</f>
        <v>10000</v>
      </c>
      <c r="G6" s="62">
        <v>0</v>
      </c>
      <c r="H6" s="11"/>
    </row>
    <row r="7" spans="1:8" s="5" customFormat="1" ht="28.15" customHeight="1" x14ac:dyDescent="0.2">
      <c r="A7" s="43" t="s">
        <v>104</v>
      </c>
      <c r="B7" s="9"/>
      <c r="C7" s="9"/>
      <c r="D7" s="9">
        <v>0</v>
      </c>
      <c r="E7" s="9">
        <v>0</v>
      </c>
      <c r="F7" s="9">
        <v>10000</v>
      </c>
      <c r="G7" s="10">
        <v>0</v>
      </c>
      <c r="H7" s="11"/>
    </row>
    <row r="8" spans="1:8" s="15" customFormat="1" ht="16.149999999999999" customHeight="1" x14ac:dyDescent="0.2">
      <c r="A8" s="63" t="s">
        <v>25</v>
      </c>
      <c r="B8" s="61">
        <v>11904600</v>
      </c>
      <c r="C8" s="61">
        <v>1200000</v>
      </c>
      <c r="D8" s="61">
        <f>D9</f>
        <v>0</v>
      </c>
      <c r="E8" s="61">
        <v>0</v>
      </c>
      <c r="F8" s="61">
        <v>0</v>
      </c>
      <c r="G8" s="61">
        <v>0</v>
      </c>
    </row>
    <row r="9" spans="1:8" s="5" customFormat="1" ht="16.149999999999999" customHeight="1" x14ac:dyDescent="0.2">
      <c r="A9" s="12" t="s">
        <v>26</v>
      </c>
      <c r="B9" s="10">
        <v>11904600</v>
      </c>
      <c r="C9" s="10">
        <v>1200000</v>
      </c>
      <c r="D9" s="10">
        <v>0</v>
      </c>
      <c r="E9" s="10">
        <v>0</v>
      </c>
      <c r="F9" s="10">
        <v>0</v>
      </c>
      <c r="G9" s="10">
        <v>0</v>
      </c>
    </row>
    <row r="10" spans="1:8" s="15" customFormat="1" ht="27" customHeight="1" x14ac:dyDescent="0.2">
      <c r="A10" s="63" t="s">
        <v>6</v>
      </c>
      <c r="B10" s="61">
        <v>11904600</v>
      </c>
      <c r="C10" s="61">
        <v>1200000</v>
      </c>
      <c r="D10" s="61">
        <v>8662300</v>
      </c>
      <c r="E10" s="61">
        <v>4331154</v>
      </c>
      <c r="F10" s="61">
        <v>4342892.95</v>
      </c>
      <c r="G10" s="61">
        <f t="shared" ref="G10:G33" si="0">ROUND((F10/D10)*100,2)</f>
        <v>50.14</v>
      </c>
    </row>
    <row r="11" spans="1:8" s="5" customFormat="1" ht="28.15" customHeight="1" x14ac:dyDescent="0.2">
      <c r="A11" s="12" t="s">
        <v>18</v>
      </c>
      <c r="B11" s="10">
        <v>11904600</v>
      </c>
      <c r="C11" s="10">
        <v>1200000</v>
      </c>
      <c r="D11" s="10">
        <v>8662300</v>
      </c>
      <c r="E11" s="10">
        <v>4331154</v>
      </c>
      <c r="F11" s="10">
        <v>4342892.95</v>
      </c>
      <c r="G11" s="10">
        <f t="shared" si="0"/>
        <v>50.14</v>
      </c>
    </row>
    <row r="12" spans="1:8" s="15" customFormat="1" ht="16.149999999999999" customHeight="1" x14ac:dyDescent="0.2">
      <c r="A12" s="63" t="s">
        <v>7</v>
      </c>
      <c r="B12" s="61">
        <v>900000</v>
      </c>
      <c r="C12" s="61">
        <v>-170000</v>
      </c>
      <c r="D12" s="61">
        <f>D13</f>
        <v>17700</v>
      </c>
      <c r="E12" s="61">
        <v>8850</v>
      </c>
      <c r="F12" s="61">
        <f>F13</f>
        <v>0</v>
      </c>
      <c r="G12" s="61">
        <f t="shared" si="0"/>
        <v>0</v>
      </c>
    </row>
    <row r="13" spans="1:8" s="5" customFormat="1" ht="16.149999999999999" customHeight="1" x14ac:dyDescent="0.2">
      <c r="A13" s="12" t="s">
        <v>19</v>
      </c>
      <c r="B13" s="10">
        <v>900000</v>
      </c>
      <c r="C13" s="10">
        <v>-170000</v>
      </c>
      <c r="D13" s="10">
        <v>17700</v>
      </c>
      <c r="E13" s="10">
        <v>8850</v>
      </c>
      <c r="F13" s="10">
        <v>0</v>
      </c>
      <c r="G13" s="10">
        <f t="shared" si="0"/>
        <v>0</v>
      </c>
    </row>
    <row r="14" spans="1:8" s="5" customFormat="1" ht="16.149999999999999" customHeight="1" x14ac:dyDescent="0.2">
      <c r="A14" s="60" t="s">
        <v>8</v>
      </c>
      <c r="B14" s="61">
        <v>3000</v>
      </c>
      <c r="C14" s="61">
        <v>7000</v>
      </c>
      <c r="D14" s="61">
        <f>D15</f>
        <v>5000</v>
      </c>
      <c r="E14" s="61">
        <v>2500</v>
      </c>
      <c r="F14" s="61">
        <f>F15</f>
        <v>3180.66</v>
      </c>
      <c r="G14" s="62">
        <f t="shared" si="0"/>
        <v>63.61</v>
      </c>
      <c r="H14" s="11"/>
    </row>
    <row r="15" spans="1:8" s="15" customFormat="1" ht="16.149999999999999" customHeight="1" x14ac:dyDescent="0.2">
      <c r="A15" s="42" t="s">
        <v>9</v>
      </c>
      <c r="B15" s="9">
        <v>3000</v>
      </c>
      <c r="C15" s="9">
        <v>7000</v>
      </c>
      <c r="D15" s="9">
        <f>D16</f>
        <v>5000</v>
      </c>
      <c r="E15" s="9">
        <v>2500</v>
      </c>
      <c r="F15" s="9">
        <f>F16</f>
        <v>3180.66</v>
      </c>
      <c r="G15" s="9">
        <f t="shared" si="0"/>
        <v>63.61</v>
      </c>
    </row>
    <row r="16" spans="1:8" s="5" customFormat="1" ht="16.149999999999999" customHeight="1" x14ac:dyDescent="0.2">
      <c r="A16" s="12" t="s">
        <v>20</v>
      </c>
      <c r="B16" s="10">
        <v>3000</v>
      </c>
      <c r="C16" s="10">
        <v>7000</v>
      </c>
      <c r="D16" s="10">
        <v>5000</v>
      </c>
      <c r="E16" s="10">
        <v>2500</v>
      </c>
      <c r="F16" s="10">
        <v>3180.66</v>
      </c>
      <c r="G16" s="10">
        <f t="shared" si="0"/>
        <v>63.61</v>
      </c>
    </row>
    <row r="17" spans="1:8" s="5" customFormat="1" ht="27" customHeight="1" x14ac:dyDescent="0.2">
      <c r="A17" s="60" t="s">
        <v>10</v>
      </c>
      <c r="B17" s="61">
        <v>5000</v>
      </c>
      <c r="C17" s="61">
        <v>5000</v>
      </c>
      <c r="D17" s="61">
        <f>D18</f>
        <v>0</v>
      </c>
      <c r="E17" s="61">
        <v>0</v>
      </c>
      <c r="F17" s="61">
        <v>153926</v>
      </c>
      <c r="G17" s="62">
        <v>0</v>
      </c>
      <c r="H17" s="11"/>
    </row>
    <row r="18" spans="1:8" s="15" customFormat="1" ht="16.149999999999999" customHeight="1" x14ac:dyDescent="0.2">
      <c r="A18" s="42" t="s">
        <v>11</v>
      </c>
      <c r="B18" s="9">
        <v>5000</v>
      </c>
      <c r="C18" s="9">
        <v>5000</v>
      </c>
      <c r="D18" s="9">
        <f>D19</f>
        <v>0</v>
      </c>
      <c r="E18" s="9">
        <v>0</v>
      </c>
      <c r="F18" s="9">
        <f>F19</f>
        <v>153926</v>
      </c>
      <c r="G18" s="9">
        <v>0</v>
      </c>
    </row>
    <row r="19" spans="1:8" s="5" customFormat="1" ht="16.149999999999999" customHeight="1" x14ac:dyDescent="0.2">
      <c r="A19" s="12" t="s">
        <v>21</v>
      </c>
      <c r="B19" s="10">
        <v>5000</v>
      </c>
      <c r="C19" s="10">
        <v>5000</v>
      </c>
      <c r="D19" s="10">
        <v>0</v>
      </c>
      <c r="E19" s="10">
        <v>0</v>
      </c>
      <c r="F19" s="10">
        <v>153926</v>
      </c>
      <c r="G19" s="10">
        <v>0</v>
      </c>
    </row>
    <row r="20" spans="1:8" s="5" customFormat="1" ht="27.6" customHeight="1" x14ac:dyDescent="0.2">
      <c r="A20" s="60" t="s">
        <v>12</v>
      </c>
      <c r="B20" s="61">
        <v>1035000</v>
      </c>
      <c r="C20" s="61">
        <v>320000</v>
      </c>
      <c r="D20" s="61">
        <f>D21+D24</f>
        <v>80000</v>
      </c>
      <c r="E20" s="61">
        <v>40000</v>
      </c>
      <c r="F20" s="61">
        <f>F22+F23</f>
        <v>99062.16</v>
      </c>
      <c r="G20" s="62">
        <f t="shared" si="0"/>
        <v>123.83</v>
      </c>
      <c r="H20" s="11"/>
    </row>
    <row r="21" spans="1:8" s="15" customFormat="1" ht="29.25" customHeight="1" x14ac:dyDescent="0.2">
      <c r="A21" s="42" t="s">
        <v>13</v>
      </c>
      <c r="B21" s="9">
        <v>1000000</v>
      </c>
      <c r="C21" s="9">
        <v>320000</v>
      </c>
      <c r="D21" s="9">
        <f>D22+D23</f>
        <v>80000</v>
      </c>
      <c r="E21" s="9">
        <v>40000</v>
      </c>
      <c r="F21" s="9">
        <v>0</v>
      </c>
      <c r="G21" s="9">
        <f t="shared" si="0"/>
        <v>0</v>
      </c>
    </row>
    <row r="22" spans="1:8" s="5" customFormat="1" ht="16.149999999999999" customHeight="1" x14ac:dyDescent="0.2">
      <c r="A22" s="12" t="s">
        <v>22</v>
      </c>
      <c r="B22" s="10">
        <v>1000000</v>
      </c>
      <c r="C22" s="10">
        <v>320000</v>
      </c>
      <c r="D22" s="10">
        <v>0</v>
      </c>
      <c r="E22" s="10">
        <v>0</v>
      </c>
      <c r="F22" s="10">
        <v>152.31</v>
      </c>
      <c r="G22" s="10">
        <v>0</v>
      </c>
    </row>
    <row r="23" spans="1:8" s="5" customFormat="1" ht="16.149999999999999" customHeight="1" x14ac:dyDescent="0.2">
      <c r="A23" s="12" t="s">
        <v>23</v>
      </c>
      <c r="B23" s="10">
        <v>1000000</v>
      </c>
      <c r="C23" s="10">
        <v>320000</v>
      </c>
      <c r="D23" s="10">
        <v>80000</v>
      </c>
      <c r="E23" s="10">
        <v>40000</v>
      </c>
      <c r="F23" s="10">
        <v>98909.85</v>
      </c>
      <c r="G23" s="10">
        <f t="shared" si="0"/>
        <v>123.64</v>
      </c>
    </row>
    <row r="24" spans="1:8" s="15" customFormat="1" ht="26.45" customHeight="1" x14ac:dyDescent="0.2">
      <c r="A24" s="63" t="s">
        <v>14</v>
      </c>
      <c r="B24" s="61">
        <v>35000</v>
      </c>
      <c r="C24" s="64">
        <v>0</v>
      </c>
      <c r="D24" s="61">
        <f>D25</f>
        <v>0</v>
      </c>
      <c r="E24" s="61">
        <v>0</v>
      </c>
      <c r="F24" s="61">
        <f>F25</f>
        <v>0</v>
      </c>
      <c r="G24" s="61">
        <v>0</v>
      </c>
    </row>
    <row r="25" spans="1:8" s="5" customFormat="1" ht="16.149999999999999" customHeight="1" x14ac:dyDescent="0.2">
      <c r="A25" s="12" t="s">
        <v>24</v>
      </c>
      <c r="B25" s="10">
        <v>35000</v>
      </c>
      <c r="C25" s="13"/>
      <c r="D25" s="10">
        <v>0</v>
      </c>
      <c r="E25" s="10">
        <v>0</v>
      </c>
      <c r="F25" s="10">
        <v>0</v>
      </c>
      <c r="G25" s="10">
        <v>0</v>
      </c>
    </row>
    <row r="26" spans="1:8" s="5" customFormat="1" ht="24" customHeight="1" x14ac:dyDescent="0.2">
      <c r="A26" s="60" t="s">
        <v>15</v>
      </c>
      <c r="B26" s="61">
        <v>2264400</v>
      </c>
      <c r="C26" s="61">
        <v>959531</v>
      </c>
      <c r="D26" s="61">
        <f>D27</f>
        <v>1120600</v>
      </c>
      <c r="E26" s="61">
        <f>E28+E29</f>
        <v>560304</v>
      </c>
      <c r="F26" s="61">
        <f>F27</f>
        <v>591130.94999999995</v>
      </c>
      <c r="G26" s="62">
        <f t="shared" si="0"/>
        <v>52.75</v>
      </c>
      <c r="H26" s="11"/>
    </row>
    <row r="27" spans="1:8" s="15" customFormat="1" ht="26.45" customHeight="1" x14ac:dyDescent="0.2">
      <c r="A27" s="42" t="s">
        <v>16</v>
      </c>
      <c r="B27" s="9">
        <v>2264400</v>
      </c>
      <c r="C27" s="9">
        <v>959531</v>
      </c>
      <c r="D27" s="9">
        <f>D28+D29</f>
        <v>1120600</v>
      </c>
      <c r="E27" s="9">
        <v>560304</v>
      </c>
      <c r="F27" s="9">
        <v>591130.94999999995</v>
      </c>
      <c r="G27" s="9">
        <f t="shared" si="0"/>
        <v>52.75</v>
      </c>
    </row>
    <row r="28" spans="1:8" s="5" customFormat="1" ht="26.45" customHeight="1" x14ac:dyDescent="0.2">
      <c r="A28" s="12" t="s">
        <v>96</v>
      </c>
      <c r="B28" s="10">
        <v>1684400</v>
      </c>
      <c r="C28" s="10">
        <v>1204531</v>
      </c>
      <c r="D28" s="10">
        <v>1048600</v>
      </c>
      <c r="E28" s="10">
        <v>524302</v>
      </c>
      <c r="F28" s="10">
        <v>591130.94999999995</v>
      </c>
      <c r="G28" s="10">
        <f t="shared" si="0"/>
        <v>56.37</v>
      </c>
    </row>
    <row r="29" spans="1:8" s="5" customFormat="1" ht="26.45" customHeight="1" x14ac:dyDescent="0.2">
      <c r="A29" s="12" t="s">
        <v>97</v>
      </c>
      <c r="B29" s="10">
        <v>1684400</v>
      </c>
      <c r="C29" s="10">
        <v>1204531</v>
      </c>
      <c r="D29" s="10">
        <v>72000</v>
      </c>
      <c r="E29" s="10">
        <v>36002</v>
      </c>
      <c r="F29" s="10">
        <v>0</v>
      </c>
      <c r="G29" s="10">
        <f t="shared" si="0"/>
        <v>0</v>
      </c>
    </row>
    <row r="30" spans="1:8" s="5" customFormat="1" ht="26.45" customHeight="1" x14ac:dyDescent="0.2">
      <c r="A30" s="63" t="s">
        <v>102</v>
      </c>
      <c r="B30" s="61"/>
      <c r="C30" s="61"/>
      <c r="D30" s="61">
        <v>5000</v>
      </c>
      <c r="E30" s="61">
        <v>2500</v>
      </c>
      <c r="F30" s="61">
        <v>1403.25</v>
      </c>
      <c r="G30" s="61">
        <f t="shared" si="0"/>
        <v>28.07</v>
      </c>
    </row>
    <row r="31" spans="1:8" s="5" customFormat="1" ht="26.45" customHeight="1" x14ac:dyDescent="0.2">
      <c r="A31" s="12" t="s">
        <v>101</v>
      </c>
      <c r="B31" s="10"/>
      <c r="C31" s="10"/>
      <c r="D31" s="10">
        <v>5000</v>
      </c>
      <c r="E31" s="10">
        <v>2500</v>
      </c>
      <c r="F31" s="10">
        <v>1403.25</v>
      </c>
      <c r="G31" s="10">
        <v>28.07</v>
      </c>
    </row>
    <row r="32" spans="1:8" s="5" customFormat="1" ht="26.45" customHeight="1" x14ac:dyDescent="0.2">
      <c r="A32" s="12" t="s">
        <v>94</v>
      </c>
      <c r="B32" s="10"/>
      <c r="C32" s="10"/>
      <c r="D32" s="10">
        <v>196800</v>
      </c>
      <c r="E32" s="10">
        <v>196800</v>
      </c>
      <c r="F32" s="10">
        <v>0</v>
      </c>
      <c r="G32" s="10">
        <f>F32/D32*100</f>
        <v>0</v>
      </c>
    </row>
    <row r="33" spans="1:9" s="15" customFormat="1" ht="16.149999999999999" customHeight="1" x14ac:dyDescent="0.2">
      <c r="A33" s="39" t="s">
        <v>17</v>
      </c>
      <c r="B33" s="40">
        <v>16112000</v>
      </c>
      <c r="C33" s="40">
        <v>2321531</v>
      </c>
      <c r="D33" s="40">
        <f>D10+D12+D14+D20+D26+D30</f>
        <v>9890600</v>
      </c>
      <c r="E33" s="40">
        <f>E30+E26+E20+E14+E12+E10</f>
        <v>4945308</v>
      </c>
      <c r="F33" s="40">
        <f>F30+F26+F20+F17+F14+F10+F6</f>
        <v>5201595.9700000007</v>
      </c>
      <c r="G33" s="41">
        <f t="shared" si="0"/>
        <v>52.59</v>
      </c>
      <c r="H33" s="14"/>
    </row>
    <row r="34" spans="1:9" ht="16.149999999999999" customHeight="1" x14ac:dyDescent="0.2">
      <c r="A34" s="37"/>
      <c r="B34" s="37"/>
      <c r="C34" s="37"/>
      <c r="D34" s="38"/>
      <c r="E34" s="38"/>
      <c r="F34" s="38"/>
      <c r="G34" s="38"/>
    </row>
    <row r="35" spans="1:9" s="5" customFormat="1" ht="16.149999999999999" customHeight="1" x14ac:dyDescent="0.2">
      <c r="A35" s="33" t="s">
        <v>41</v>
      </c>
      <c r="B35" s="34">
        <v>16112000</v>
      </c>
      <c r="C35" s="34">
        <v>2321531</v>
      </c>
      <c r="D35" s="34">
        <f>D36+D47+D78+D93</f>
        <v>10087400</v>
      </c>
      <c r="E35" s="34">
        <f>E36+E47+E78</f>
        <v>5000202</v>
      </c>
      <c r="F35" s="34">
        <f>F36+F47+F78+F84</f>
        <v>5290805.9200000009</v>
      </c>
      <c r="G35" s="34">
        <f>ROUND((F35/D35)*100,2)</f>
        <v>52.45</v>
      </c>
    </row>
    <row r="36" spans="1:9" s="17" customFormat="1" ht="16.149999999999999" customHeight="1" x14ac:dyDescent="0.2">
      <c r="A36" s="65" t="s">
        <v>147</v>
      </c>
      <c r="B36" s="61">
        <v>440000</v>
      </c>
      <c r="C36" s="66"/>
      <c r="D36" s="61">
        <v>8636800</v>
      </c>
      <c r="E36" s="61">
        <v>4318400</v>
      </c>
      <c r="F36" s="61">
        <f>F38+F39+F40+F42+F44+F45</f>
        <v>4356495.0500000007</v>
      </c>
      <c r="G36" s="61">
        <f t="shared" ref="G36" si="1">ROUND((F36/D36)*100,2)</f>
        <v>50.44</v>
      </c>
      <c r="H36" s="14"/>
      <c r="I36" s="15"/>
    </row>
    <row r="37" spans="1:9" s="17" customFormat="1" ht="16.149999999999999" customHeight="1" x14ac:dyDescent="0.2">
      <c r="A37" s="18" t="s">
        <v>34</v>
      </c>
      <c r="B37" s="9">
        <v>440000</v>
      </c>
      <c r="C37" s="16"/>
      <c r="D37" s="9">
        <v>7265600</v>
      </c>
      <c r="E37" s="9">
        <v>3632800</v>
      </c>
      <c r="F37" s="9">
        <v>3633172.02</v>
      </c>
      <c r="G37" s="9">
        <f t="shared" ref="G37:G96" si="2">ROUND((F37/D37)*100,2)</f>
        <v>50.01</v>
      </c>
      <c r="H37" s="14"/>
      <c r="I37" s="15"/>
    </row>
    <row r="38" spans="1:9" s="20" customFormat="1" ht="16.149999999999999" customHeight="1" x14ac:dyDescent="0.2">
      <c r="A38" s="19" t="s">
        <v>45</v>
      </c>
      <c r="B38" s="10"/>
      <c r="C38" s="13"/>
      <c r="D38" s="10"/>
      <c r="E38" s="10"/>
      <c r="F38" s="10">
        <v>3633172.02</v>
      </c>
      <c r="G38" s="10"/>
      <c r="H38" s="11"/>
      <c r="I38" s="5"/>
    </row>
    <row r="39" spans="1:9" s="20" customFormat="1" ht="16.149999999999999" customHeight="1" x14ac:dyDescent="0.2">
      <c r="A39" s="19" t="s">
        <v>46</v>
      </c>
      <c r="B39" s="10"/>
      <c r="C39" s="13"/>
      <c r="D39" s="10"/>
      <c r="E39" s="10"/>
      <c r="F39" s="10">
        <v>0</v>
      </c>
      <c r="G39" s="10"/>
      <c r="H39" s="11"/>
      <c r="I39" s="11"/>
    </row>
    <row r="40" spans="1:9" s="20" customFormat="1" ht="16.149999999999999" customHeight="1" x14ac:dyDescent="0.2">
      <c r="A40" s="19" t="s">
        <v>105</v>
      </c>
      <c r="B40" s="10"/>
      <c r="C40" s="13"/>
      <c r="D40" s="10"/>
      <c r="E40" s="10"/>
      <c r="F40" s="10">
        <v>47822.97</v>
      </c>
      <c r="G40" s="10"/>
      <c r="H40" s="11"/>
      <c r="I40" s="11"/>
    </row>
    <row r="41" spans="1:9" s="17" customFormat="1" ht="16.149999999999999" customHeight="1" x14ac:dyDescent="0.2">
      <c r="A41" s="18" t="s">
        <v>35</v>
      </c>
      <c r="B41" s="9">
        <v>50000</v>
      </c>
      <c r="C41" s="16"/>
      <c r="D41" s="9">
        <v>250000</v>
      </c>
      <c r="E41" s="9">
        <v>125000</v>
      </c>
      <c r="F41" s="9">
        <f>F42</f>
        <v>107443.93</v>
      </c>
      <c r="G41" s="9">
        <f t="shared" si="2"/>
        <v>42.98</v>
      </c>
      <c r="H41" s="14"/>
      <c r="I41" s="14"/>
    </row>
    <row r="42" spans="1:9" s="20" customFormat="1" ht="16.149999999999999" customHeight="1" x14ac:dyDescent="0.2">
      <c r="A42" s="19" t="s">
        <v>47</v>
      </c>
      <c r="B42" s="10">
        <v>50000</v>
      </c>
      <c r="C42" s="13"/>
      <c r="D42" s="10"/>
      <c r="E42" s="10"/>
      <c r="F42" s="10">
        <v>107443.93</v>
      </c>
      <c r="G42" s="10"/>
      <c r="H42" s="11"/>
      <c r="I42" s="11"/>
    </row>
    <row r="43" spans="1:9" s="17" customFormat="1" ht="16.149999999999999" customHeight="1" x14ac:dyDescent="0.2">
      <c r="A43" s="18" t="s">
        <v>36</v>
      </c>
      <c r="B43" s="9">
        <v>70000</v>
      </c>
      <c r="C43" s="9">
        <v>5000</v>
      </c>
      <c r="D43" s="9">
        <v>1121200</v>
      </c>
      <c r="E43" s="9">
        <v>560600</v>
      </c>
      <c r="F43" s="9">
        <f>F44+F45+F46</f>
        <v>568056.13</v>
      </c>
      <c r="G43" s="9">
        <f t="shared" si="2"/>
        <v>50.67</v>
      </c>
      <c r="H43" s="14"/>
      <c r="I43" s="14"/>
    </row>
    <row r="44" spans="1:9" s="20" customFormat="1" ht="16.149999999999999" customHeight="1" x14ac:dyDescent="0.2">
      <c r="A44" s="19" t="s">
        <v>48</v>
      </c>
      <c r="B44" s="10">
        <v>70000</v>
      </c>
      <c r="C44" s="10">
        <v>5000</v>
      </c>
      <c r="D44" s="10"/>
      <c r="E44" s="10"/>
      <c r="F44" s="10">
        <v>639.66</v>
      </c>
      <c r="G44" s="10">
        <v>0</v>
      </c>
      <c r="H44" s="11"/>
      <c r="I44" s="11"/>
    </row>
    <row r="45" spans="1:9" s="20" customFormat="1" ht="16.149999999999999" customHeight="1" x14ac:dyDescent="0.2">
      <c r="A45" s="19" t="s">
        <v>49</v>
      </c>
      <c r="B45" s="10">
        <v>70000</v>
      </c>
      <c r="C45" s="10">
        <v>5000</v>
      </c>
      <c r="D45" s="10"/>
      <c r="E45" s="10"/>
      <c r="F45" s="10">
        <v>567416.47</v>
      </c>
      <c r="G45" s="10">
        <v>0</v>
      </c>
      <c r="H45" s="11"/>
      <c r="I45" s="5"/>
    </row>
    <row r="46" spans="1:9" s="20" customFormat="1" ht="16.149999999999999" customHeight="1" x14ac:dyDescent="0.2">
      <c r="A46" s="19" t="s">
        <v>50</v>
      </c>
      <c r="B46" s="10">
        <v>70000</v>
      </c>
      <c r="C46" s="10">
        <v>5000</v>
      </c>
      <c r="D46" s="10"/>
      <c r="E46" s="10"/>
      <c r="F46" s="10">
        <v>0</v>
      </c>
      <c r="G46" s="10">
        <v>0</v>
      </c>
      <c r="H46" s="11"/>
      <c r="I46" s="5"/>
    </row>
    <row r="47" spans="1:9" s="24" customFormat="1" ht="16.149999999999999" customHeight="1" x14ac:dyDescent="0.2">
      <c r="A47" s="66" t="s">
        <v>27</v>
      </c>
      <c r="B47" s="67"/>
      <c r="C47" s="67"/>
      <c r="D47" s="68">
        <v>1313600</v>
      </c>
      <c r="E47" s="68">
        <f>E48+E53+E60+E71</f>
        <v>656802</v>
      </c>
      <c r="F47" s="68">
        <f>F48+F53+F60+F71</f>
        <v>921891.95</v>
      </c>
      <c r="G47" s="61">
        <f t="shared" ref="G47" si="3">ROUND((F47/D47)*100,2)</f>
        <v>70.180000000000007</v>
      </c>
      <c r="H47" s="23"/>
      <c r="I47" s="23"/>
    </row>
    <row r="48" spans="1:9" s="24" customFormat="1" ht="16.149999999999999" customHeight="1" x14ac:dyDescent="0.2">
      <c r="A48" s="18" t="s">
        <v>28</v>
      </c>
      <c r="B48" s="21"/>
      <c r="C48" s="21"/>
      <c r="D48" s="22">
        <v>345000</v>
      </c>
      <c r="E48" s="22">
        <v>172500</v>
      </c>
      <c r="F48" s="22">
        <f>SUM(F49:F52)</f>
        <v>221175.52000000002</v>
      </c>
      <c r="G48" s="9">
        <f t="shared" si="2"/>
        <v>64.11</v>
      </c>
      <c r="H48" s="23"/>
      <c r="I48" s="23"/>
    </row>
    <row r="49" spans="1:9" s="20" customFormat="1" ht="16.149999999999999" customHeight="1" x14ac:dyDescent="0.2">
      <c r="A49" s="19" t="s">
        <v>51</v>
      </c>
      <c r="B49" s="10">
        <v>70000</v>
      </c>
      <c r="C49" s="10">
        <v>5000</v>
      </c>
      <c r="D49" s="10"/>
      <c r="E49" s="10"/>
      <c r="F49" s="10">
        <v>65388.92</v>
      </c>
      <c r="G49" s="10">
        <v>0</v>
      </c>
      <c r="H49" s="11"/>
      <c r="I49" s="11"/>
    </row>
    <row r="50" spans="1:9" s="20" customFormat="1" ht="16.149999999999999" customHeight="1" x14ac:dyDescent="0.2">
      <c r="A50" s="19" t="s">
        <v>52</v>
      </c>
      <c r="B50" s="10">
        <v>70000</v>
      </c>
      <c r="C50" s="10">
        <v>5000</v>
      </c>
      <c r="D50" s="10"/>
      <c r="E50" s="10"/>
      <c r="F50" s="10">
        <v>147391.6</v>
      </c>
      <c r="G50" s="10">
        <v>0</v>
      </c>
      <c r="H50" s="11"/>
      <c r="I50" s="5"/>
    </row>
    <row r="51" spans="1:9" s="20" customFormat="1" ht="16.149999999999999" customHeight="1" x14ac:dyDescent="0.2">
      <c r="A51" s="19" t="s">
        <v>53</v>
      </c>
      <c r="B51" s="10">
        <v>70000</v>
      </c>
      <c r="C51" s="10">
        <v>5000</v>
      </c>
      <c r="D51" s="10"/>
      <c r="E51" s="10"/>
      <c r="F51" s="10">
        <v>8390</v>
      </c>
      <c r="G51" s="10">
        <v>0</v>
      </c>
      <c r="H51" s="11"/>
      <c r="I51" s="5"/>
    </row>
    <row r="52" spans="1:9" s="20" customFormat="1" ht="16.149999999999999" customHeight="1" x14ac:dyDescent="0.2">
      <c r="A52" s="19" t="s">
        <v>54</v>
      </c>
      <c r="B52" s="10">
        <v>70000</v>
      </c>
      <c r="C52" s="10">
        <v>5000</v>
      </c>
      <c r="D52" s="10"/>
      <c r="E52" s="10"/>
      <c r="F52" s="10">
        <v>5</v>
      </c>
      <c r="G52" s="10">
        <v>0</v>
      </c>
      <c r="H52" s="11"/>
      <c r="I52" s="5"/>
    </row>
    <row r="53" spans="1:9" s="24" customFormat="1" ht="16.149999999999999" customHeight="1" x14ac:dyDescent="0.2">
      <c r="A53" s="18" t="s">
        <v>29</v>
      </c>
      <c r="B53" s="21"/>
      <c r="C53" s="21"/>
      <c r="D53" s="22">
        <v>342000</v>
      </c>
      <c r="E53" s="22">
        <v>171000</v>
      </c>
      <c r="F53" s="22">
        <f>SUM(F54:F59)</f>
        <v>196556.85</v>
      </c>
      <c r="G53" s="9">
        <f t="shared" si="2"/>
        <v>57.47</v>
      </c>
      <c r="H53" s="23"/>
      <c r="I53" s="23"/>
    </row>
    <row r="54" spans="1:9" s="20" customFormat="1" ht="16.149999999999999" customHeight="1" x14ac:dyDescent="0.2">
      <c r="A54" s="19" t="s">
        <v>139</v>
      </c>
      <c r="B54" s="10"/>
      <c r="C54" s="10"/>
      <c r="D54" s="10"/>
      <c r="E54" s="10"/>
      <c r="F54" s="10">
        <v>61677</v>
      </c>
      <c r="G54" s="10">
        <v>0</v>
      </c>
      <c r="H54" s="11"/>
      <c r="I54" s="11"/>
    </row>
    <row r="55" spans="1:9" s="20" customFormat="1" ht="16.149999999999999" customHeight="1" x14ac:dyDescent="0.2">
      <c r="A55" s="19" t="s">
        <v>55</v>
      </c>
      <c r="B55" s="10"/>
      <c r="C55" s="10"/>
      <c r="D55" s="10"/>
      <c r="E55" s="10"/>
      <c r="F55" s="10">
        <v>26010.35</v>
      </c>
      <c r="G55" s="10">
        <v>0</v>
      </c>
      <c r="H55" s="11"/>
      <c r="I55" s="5"/>
    </row>
    <row r="56" spans="1:9" s="20" customFormat="1" ht="16.149999999999999" customHeight="1" x14ac:dyDescent="0.2">
      <c r="A56" s="19" t="s">
        <v>56</v>
      </c>
      <c r="B56" s="10"/>
      <c r="C56" s="10"/>
      <c r="D56" s="10"/>
      <c r="E56" s="10"/>
      <c r="F56" s="10">
        <v>97246.03</v>
      </c>
      <c r="G56" s="10">
        <v>0</v>
      </c>
      <c r="H56" s="11"/>
      <c r="I56" s="11"/>
    </row>
    <row r="57" spans="1:9" s="20" customFormat="1" ht="16.149999999999999" customHeight="1" x14ac:dyDescent="0.2">
      <c r="A57" s="19" t="s">
        <v>57</v>
      </c>
      <c r="B57" s="10"/>
      <c r="C57" s="10"/>
      <c r="D57" s="10"/>
      <c r="E57" s="10"/>
      <c r="F57" s="10">
        <v>2761.92</v>
      </c>
      <c r="G57" s="10">
        <v>0</v>
      </c>
      <c r="H57" s="11"/>
      <c r="I57" s="5"/>
    </row>
    <row r="58" spans="1:9" s="20" customFormat="1" ht="16.149999999999999" customHeight="1" x14ac:dyDescent="0.2">
      <c r="A58" s="19" t="s">
        <v>58</v>
      </c>
      <c r="B58" s="10"/>
      <c r="C58" s="10"/>
      <c r="D58" s="10"/>
      <c r="E58" s="10"/>
      <c r="F58" s="10">
        <v>1222</v>
      </c>
      <c r="G58" s="10">
        <v>0</v>
      </c>
      <c r="H58" s="11"/>
      <c r="I58" s="5"/>
    </row>
    <row r="59" spans="1:9" s="20" customFormat="1" ht="16.149999999999999" customHeight="1" x14ac:dyDescent="0.2">
      <c r="A59" s="19" t="s">
        <v>59</v>
      </c>
      <c r="B59" s="10"/>
      <c r="C59" s="10"/>
      <c r="D59" s="10"/>
      <c r="E59" s="10"/>
      <c r="F59" s="10">
        <v>7639.55</v>
      </c>
      <c r="G59" s="10">
        <v>0</v>
      </c>
      <c r="H59" s="11"/>
      <c r="I59" s="5"/>
    </row>
    <row r="60" spans="1:9" s="24" customFormat="1" ht="16.149999999999999" customHeight="1" x14ac:dyDescent="0.2">
      <c r="A60" s="18" t="s">
        <v>30</v>
      </c>
      <c r="B60" s="21"/>
      <c r="C60" s="21"/>
      <c r="D60" s="22">
        <v>466600</v>
      </c>
      <c r="E60" s="22">
        <v>233302</v>
      </c>
      <c r="F60" s="22">
        <f>SUM(F61:F68)</f>
        <v>326154.42999999993</v>
      </c>
      <c r="G60" s="9">
        <f t="shared" si="2"/>
        <v>69.900000000000006</v>
      </c>
      <c r="H60" s="23"/>
      <c r="I60" s="23"/>
    </row>
    <row r="61" spans="1:9" s="20" customFormat="1" ht="16.149999999999999" customHeight="1" x14ac:dyDescent="0.2">
      <c r="A61" s="19" t="s">
        <v>60</v>
      </c>
      <c r="B61" s="10"/>
      <c r="C61" s="10"/>
      <c r="D61" s="10"/>
      <c r="E61" s="10"/>
      <c r="F61" s="10">
        <v>95052.07</v>
      </c>
      <c r="G61" s="10">
        <v>0</v>
      </c>
      <c r="H61" s="11"/>
      <c r="I61" s="11"/>
    </row>
    <row r="62" spans="1:9" s="20" customFormat="1" ht="16.149999999999999" customHeight="1" x14ac:dyDescent="0.2">
      <c r="A62" s="19" t="s">
        <v>61</v>
      </c>
      <c r="B62" s="10"/>
      <c r="C62" s="10"/>
      <c r="D62" s="10"/>
      <c r="E62" s="10"/>
      <c r="F62" s="10">
        <v>2280.62</v>
      </c>
      <c r="G62" s="10">
        <v>0</v>
      </c>
      <c r="H62" s="11"/>
      <c r="I62" s="5"/>
    </row>
    <row r="63" spans="1:9" s="20" customFormat="1" ht="16.149999999999999" customHeight="1" x14ac:dyDescent="0.2">
      <c r="A63" s="19" t="s">
        <v>62</v>
      </c>
      <c r="B63" s="10"/>
      <c r="C63" s="10"/>
      <c r="D63" s="10"/>
      <c r="E63" s="10"/>
      <c r="F63" s="10">
        <v>34578.74</v>
      </c>
      <c r="G63" s="10">
        <v>0</v>
      </c>
      <c r="H63" s="11"/>
      <c r="I63" s="11"/>
    </row>
    <row r="64" spans="1:9" s="20" customFormat="1" ht="16.149999999999999" customHeight="1" x14ac:dyDescent="0.2">
      <c r="A64" s="19" t="s">
        <v>63</v>
      </c>
      <c r="B64" s="10"/>
      <c r="C64" s="10"/>
      <c r="D64" s="10"/>
      <c r="E64" s="10"/>
      <c r="F64" s="10">
        <v>60094.59</v>
      </c>
      <c r="G64" s="10">
        <v>0</v>
      </c>
      <c r="H64" s="11"/>
      <c r="I64" s="11"/>
    </row>
    <row r="65" spans="1:9" s="20" customFormat="1" ht="16.149999999999999" customHeight="1" x14ac:dyDescent="0.2">
      <c r="A65" s="19" t="s">
        <v>64</v>
      </c>
      <c r="B65" s="10"/>
      <c r="C65" s="10"/>
      <c r="D65" s="10"/>
      <c r="E65" s="10"/>
      <c r="F65" s="10">
        <v>4962.5</v>
      </c>
      <c r="G65" s="10">
        <v>0</v>
      </c>
      <c r="H65" s="11"/>
      <c r="I65" s="11"/>
    </row>
    <row r="66" spans="1:9" s="20" customFormat="1" ht="16.149999999999999" customHeight="1" x14ac:dyDescent="0.2">
      <c r="A66" s="19" t="s">
        <v>65</v>
      </c>
      <c r="B66" s="10"/>
      <c r="C66" s="10"/>
      <c r="D66" s="10"/>
      <c r="E66" s="10"/>
      <c r="F66" s="10">
        <v>97590.2</v>
      </c>
      <c r="G66" s="10">
        <v>0</v>
      </c>
      <c r="H66" s="11"/>
      <c r="I66" s="5"/>
    </row>
    <row r="67" spans="1:9" s="20" customFormat="1" ht="16.149999999999999" customHeight="1" x14ac:dyDescent="0.2">
      <c r="A67" s="19" t="s">
        <v>66</v>
      </c>
      <c r="B67" s="10"/>
      <c r="C67" s="10"/>
      <c r="D67" s="10"/>
      <c r="E67" s="10"/>
      <c r="F67" s="10">
        <v>13980.8</v>
      </c>
      <c r="G67" s="10">
        <v>0</v>
      </c>
      <c r="H67" s="11"/>
      <c r="I67" s="5"/>
    </row>
    <row r="68" spans="1:9" s="20" customFormat="1" ht="16.149999999999999" customHeight="1" x14ac:dyDescent="0.2">
      <c r="A68" s="19" t="s">
        <v>67</v>
      </c>
      <c r="B68" s="10"/>
      <c r="C68" s="10"/>
      <c r="D68" s="10"/>
      <c r="E68" s="10"/>
      <c r="F68" s="10">
        <v>17614.91</v>
      </c>
      <c r="G68" s="10">
        <v>0</v>
      </c>
      <c r="H68" s="11"/>
      <c r="I68" s="5"/>
    </row>
    <row r="69" spans="1:9" s="24" customFormat="1" ht="16.149999999999999" customHeight="1" x14ac:dyDescent="0.2">
      <c r="A69" s="18" t="s">
        <v>31</v>
      </c>
      <c r="B69" s="21"/>
      <c r="C69" s="21"/>
      <c r="D69" s="22"/>
      <c r="E69" s="22"/>
      <c r="F69" s="22">
        <f>F70</f>
        <v>0</v>
      </c>
      <c r="G69" s="9">
        <v>0</v>
      </c>
    </row>
    <row r="70" spans="1:9" ht="16.149999999999999" customHeight="1" x14ac:dyDescent="0.2">
      <c r="A70" s="19" t="s">
        <v>68</v>
      </c>
      <c r="B70" s="25"/>
      <c r="C70" s="25"/>
      <c r="D70" s="26"/>
      <c r="E70" s="26"/>
      <c r="F70" s="26">
        <v>0</v>
      </c>
      <c r="G70" s="10">
        <v>0</v>
      </c>
    </row>
    <row r="71" spans="1:9" s="24" customFormat="1" ht="16.149999999999999" customHeight="1" x14ac:dyDescent="0.2">
      <c r="A71" s="18" t="s">
        <v>32</v>
      </c>
      <c r="B71" s="21"/>
      <c r="C71" s="21"/>
      <c r="D71" s="22">
        <v>160000</v>
      </c>
      <c r="E71" s="22">
        <v>80000</v>
      </c>
      <c r="F71" s="22">
        <f>F72+F73+F74+F75+F76+F77</f>
        <v>178005.15000000002</v>
      </c>
      <c r="G71" s="9">
        <f t="shared" si="2"/>
        <v>111.25</v>
      </c>
      <c r="H71" s="23"/>
      <c r="I71" s="23"/>
    </row>
    <row r="72" spans="1:9" s="20" customFormat="1" ht="16.149999999999999" customHeight="1" x14ac:dyDescent="0.2">
      <c r="A72" s="19" t="s">
        <v>73</v>
      </c>
      <c r="B72" s="10"/>
      <c r="C72" s="10"/>
      <c r="D72" s="10"/>
      <c r="E72" s="10"/>
      <c r="F72" s="10">
        <v>6518</v>
      </c>
      <c r="G72" s="10">
        <v>0</v>
      </c>
      <c r="H72" s="11"/>
      <c r="I72" s="11"/>
    </row>
    <row r="73" spans="1:9" s="20" customFormat="1" ht="16.149999999999999" customHeight="1" x14ac:dyDescent="0.2">
      <c r="A73" s="19" t="s">
        <v>74</v>
      </c>
      <c r="B73" s="10"/>
      <c r="C73" s="10"/>
      <c r="D73" s="10"/>
      <c r="E73" s="10"/>
      <c r="F73" s="10">
        <v>14393.95</v>
      </c>
      <c r="G73" s="10">
        <v>0</v>
      </c>
      <c r="H73" s="11"/>
      <c r="I73" s="5"/>
    </row>
    <row r="74" spans="1:9" s="20" customFormat="1" ht="16.149999999999999" customHeight="1" x14ac:dyDescent="0.2">
      <c r="A74" s="19" t="s">
        <v>69</v>
      </c>
      <c r="B74" s="10"/>
      <c r="C74" s="10"/>
      <c r="D74" s="10"/>
      <c r="E74" s="10"/>
      <c r="F74" s="10">
        <v>4250</v>
      </c>
      <c r="G74" s="10">
        <v>0</v>
      </c>
      <c r="H74" s="11"/>
      <c r="I74" s="11"/>
    </row>
    <row r="75" spans="1:9" s="20" customFormat="1" ht="16.149999999999999" customHeight="1" x14ac:dyDescent="0.2">
      <c r="A75" s="19" t="s">
        <v>70</v>
      </c>
      <c r="B75" s="10"/>
      <c r="C75" s="10"/>
      <c r="D75" s="10"/>
      <c r="E75" s="10"/>
      <c r="F75" s="10">
        <v>6687.5</v>
      </c>
      <c r="G75" s="10">
        <v>0</v>
      </c>
      <c r="H75" s="11"/>
      <c r="I75" s="11"/>
    </row>
    <row r="76" spans="1:9" s="20" customFormat="1" ht="16.149999999999999" customHeight="1" x14ac:dyDescent="0.2">
      <c r="A76" s="19" t="s">
        <v>71</v>
      </c>
      <c r="B76" s="10"/>
      <c r="C76" s="10"/>
      <c r="D76" s="10"/>
      <c r="E76" s="10"/>
      <c r="F76" s="10">
        <v>5625</v>
      </c>
      <c r="G76" s="10">
        <v>0</v>
      </c>
      <c r="H76" s="11"/>
      <c r="I76" s="5"/>
    </row>
    <row r="77" spans="1:9" s="20" customFormat="1" ht="16.149999999999999" customHeight="1" x14ac:dyDescent="0.2">
      <c r="A77" s="19" t="s">
        <v>72</v>
      </c>
      <c r="B77" s="10"/>
      <c r="C77" s="10"/>
      <c r="D77" s="10"/>
      <c r="E77" s="10"/>
      <c r="F77" s="10">
        <v>140530.70000000001</v>
      </c>
      <c r="G77" s="10">
        <v>0</v>
      </c>
      <c r="H77" s="11"/>
      <c r="I77" s="11"/>
    </row>
    <row r="78" spans="1:9" s="17" customFormat="1" ht="16.149999999999999" customHeight="1" x14ac:dyDescent="0.2">
      <c r="A78" s="66" t="s">
        <v>37</v>
      </c>
      <c r="B78" s="61">
        <v>3000</v>
      </c>
      <c r="C78" s="61">
        <v>2000</v>
      </c>
      <c r="D78" s="61">
        <v>50000</v>
      </c>
      <c r="E78" s="61">
        <v>25000</v>
      </c>
      <c r="F78" s="61">
        <v>9786.92</v>
      </c>
      <c r="G78" s="61">
        <f t="shared" ref="G78" si="4">ROUND((F78/D78)*100,2)</f>
        <v>19.57</v>
      </c>
      <c r="H78" s="14"/>
      <c r="I78" s="14"/>
    </row>
    <row r="79" spans="1:9" s="17" customFormat="1" ht="16.149999999999999" customHeight="1" x14ac:dyDescent="0.2">
      <c r="A79" s="18" t="s">
        <v>38</v>
      </c>
      <c r="B79" s="9">
        <v>3000</v>
      </c>
      <c r="C79" s="9">
        <v>2000</v>
      </c>
      <c r="D79" s="9"/>
      <c r="E79" s="9"/>
      <c r="F79" s="9">
        <f>F80+F81+F82+F83</f>
        <v>9786.92</v>
      </c>
      <c r="G79" s="9">
        <v>0</v>
      </c>
      <c r="H79" s="14"/>
      <c r="I79" s="14"/>
    </row>
    <row r="80" spans="1:9" s="20" customFormat="1" ht="16.149999999999999" customHeight="1" x14ac:dyDescent="0.2">
      <c r="A80" s="19" t="s">
        <v>75</v>
      </c>
      <c r="B80" s="10"/>
      <c r="C80" s="10"/>
      <c r="D80" s="10"/>
      <c r="E80" s="10"/>
      <c r="F80" s="10">
        <v>3719.51</v>
      </c>
      <c r="G80" s="10">
        <v>0</v>
      </c>
      <c r="H80" s="11"/>
      <c r="I80" s="11"/>
    </row>
    <row r="81" spans="1:9" s="20" customFormat="1" ht="16.149999999999999" customHeight="1" x14ac:dyDescent="0.2">
      <c r="A81" s="19" t="s">
        <v>76</v>
      </c>
      <c r="B81" s="10"/>
      <c r="C81" s="10"/>
      <c r="D81" s="10"/>
      <c r="E81" s="10"/>
      <c r="F81" s="10">
        <v>0</v>
      </c>
      <c r="G81" s="10">
        <v>0</v>
      </c>
      <c r="H81" s="11"/>
      <c r="I81" s="11"/>
    </row>
    <row r="82" spans="1:9" s="20" customFormat="1" ht="16.149999999999999" customHeight="1" x14ac:dyDescent="0.2">
      <c r="A82" s="19" t="s">
        <v>77</v>
      </c>
      <c r="B82" s="10"/>
      <c r="C82" s="10"/>
      <c r="D82" s="10"/>
      <c r="E82" s="10"/>
      <c r="F82" s="10">
        <v>6067.41</v>
      </c>
      <c r="G82" s="10">
        <v>0</v>
      </c>
      <c r="H82" s="11"/>
      <c r="I82" s="11"/>
    </row>
    <row r="83" spans="1:9" s="20" customFormat="1" ht="16.149999999999999" customHeight="1" x14ac:dyDescent="0.2">
      <c r="A83" s="19" t="s">
        <v>78</v>
      </c>
      <c r="B83" s="10"/>
      <c r="C83" s="10"/>
      <c r="D83" s="10"/>
      <c r="E83" s="10"/>
      <c r="F83" s="10">
        <v>0</v>
      </c>
      <c r="G83" s="10">
        <v>0</v>
      </c>
      <c r="H83" s="11"/>
      <c r="I83" s="11"/>
    </row>
    <row r="84" spans="1:9" s="24" customFormat="1" ht="30" customHeight="1" x14ac:dyDescent="0.2">
      <c r="A84" s="65" t="s">
        <v>99</v>
      </c>
      <c r="B84" s="67">
        <v>3000</v>
      </c>
      <c r="C84" s="67">
        <v>2000</v>
      </c>
      <c r="D84" s="68">
        <v>0</v>
      </c>
      <c r="E84" s="68">
        <v>0</v>
      </c>
      <c r="F84" s="68">
        <f>F85</f>
        <v>2632</v>
      </c>
      <c r="G84" s="61">
        <v>0</v>
      </c>
      <c r="I84" s="23"/>
    </row>
    <row r="85" spans="1:9" s="24" customFormat="1" ht="16.149999999999999" customHeight="1" x14ac:dyDescent="0.2">
      <c r="A85" s="28" t="s">
        <v>100</v>
      </c>
      <c r="B85" s="21">
        <v>3000</v>
      </c>
      <c r="C85" s="21">
        <v>2000</v>
      </c>
      <c r="D85" s="22">
        <v>0</v>
      </c>
      <c r="E85" s="22">
        <v>0</v>
      </c>
      <c r="F85" s="22">
        <f>F86+F87</f>
        <v>2632</v>
      </c>
      <c r="G85" s="9">
        <v>0</v>
      </c>
      <c r="I85" s="23"/>
    </row>
    <row r="86" spans="1:9" ht="16.149999999999999" customHeight="1" x14ac:dyDescent="0.2">
      <c r="A86" s="29" t="s">
        <v>79</v>
      </c>
      <c r="B86" s="25">
        <v>3000</v>
      </c>
      <c r="C86" s="25">
        <v>2000</v>
      </c>
      <c r="D86" s="26">
        <v>0</v>
      </c>
      <c r="E86" s="26">
        <v>0</v>
      </c>
      <c r="F86" s="26">
        <v>2632</v>
      </c>
      <c r="G86" s="10">
        <v>0</v>
      </c>
    </row>
    <row r="87" spans="1:9" ht="16.149999999999999" customHeight="1" x14ac:dyDescent="0.2">
      <c r="A87" s="29" t="s">
        <v>80</v>
      </c>
      <c r="B87" s="25">
        <v>3000</v>
      </c>
      <c r="C87" s="25">
        <v>2000</v>
      </c>
      <c r="D87" s="26"/>
      <c r="E87" s="26"/>
      <c r="F87" s="26">
        <v>0</v>
      </c>
      <c r="G87" s="10"/>
    </row>
    <row r="88" spans="1:9" ht="16.149999999999999" customHeight="1" x14ac:dyDescent="0.2">
      <c r="A88" s="65" t="s">
        <v>148</v>
      </c>
      <c r="B88" s="67"/>
      <c r="C88" s="67"/>
      <c r="D88" s="68">
        <v>0</v>
      </c>
      <c r="E88" s="68">
        <v>0</v>
      </c>
      <c r="F88" s="68">
        <f>F89</f>
        <v>0</v>
      </c>
      <c r="G88" s="61">
        <v>0</v>
      </c>
    </row>
    <row r="89" spans="1:9" s="24" customFormat="1" ht="16.149999999999999" customHeight="1" x14ac:dyDescent="0.2">
      <c r="A89" s="21" t="s">
        <v>42</v>
      </c>
      <c r="B89" s="21">
        <v>3000</v>
      </c>
      <c r="C89" s="21">
        <v>2000</v>
      </c>
      <c r="D89" s="22"/>
      <c r="E89" s="22"/>
      <c r="F89" s="22">
        <f>F90+F91</f>
        <v>0</v>
      </c>
      <c r="G89" s="9"/>
      <c r="I89" s="23"/>
    </row>
    <row r="90" spans="1:9" ht="16.149999999999999" customHeight="1" x14ac:dyDescent="0.2">
      <c r="A90" s="29" t="s">
        <v>81</v>
      </c>
      <c r="B90" s="25">
        <v>3000</v>
      </c>
      <c r="C90" s="25">
        <v>2000</v>
      </c>
      <c r="D90" s="26"/>
      <c r="E90" s="26"/>
      <c r="F90" s="26">
        <v>0</v>
      </c>
      <c r="G90" s="10"/>
    </row>
    <row r="91" spans="1:9" ht="16.149999999999999" customHeight="1" x14ac:dyDescent="0.2">
      <c r="A91" s="29" t="s">
        <v>82</v>
      </c>
      <c r="B91" s="25">
        <v>3000</v>
      </c>
      <c r="C91" s="25">
        <v>2000</v>
      </c>
      <c r="D91" s="26"/>
      <c r="E91" s="26"/>
      <c r="F91" s="26">
        <v>0</v>
      </c>
      <c r="G91" s="10"/>
    </row>
    <row r="92" spans="1:9" s="5" customFormat="1" ht="16.149999999999999" customHeight="1" x14ac:dyDescent="0.2">
      <c r="A92" s="33" t="s">
        <v>92</v>
      </c>
      <c r="B92" s="34">
        <v>16112000</v>
      </c>
      <c r="C92" s="34">
        <v>2321531</v>
      </c>
      <c r="D92" s="34">
        <v>87000</v>
      </c>
      <c r="E92" s="34">
        <f>E93</f>
        <v>43500</v>
      </c>
      <c r="F92" s="34">
        <f>F93+F104</f>
        <v>0</v>
      </c>
      <c r="G92" s="34">
        <f>ROUND((F92/D92)*100,2)</f>
        <v>0</v>
      </c>
    </row>
    <row r="93" spans="1:9" s="24" customFormat="1" ht="16.149999999999999" customHeight="1" x14ac:dyDescent="0.2">
      <c r="A93" s="21" t="s">
        <v>90</v>
      </c>
      <c r="B93" s="21"/>
      <c r="C93" s="21"/>
      <c r="D93" s="22">
        <v>87000</v>
      </c>
      <c r="E93" s="22">
        <v>43500</v>
      </c>
      <c r="F93" s="22">
        <f>F94+F96+F100+F102</f>
        <v>0</v>
      </c>
      <c r="G93" s="9">
        <f t="shared" si="2"/>
        <v>0</v>
      </c>
    </row>
    <row r="94" spans="1:9" s="24" customFormat="1" ht="16.149999999999999" customHeight="1" x14ac:dyDescent="0.2">
      <c r="A94" s="21" t="s">
        <v>43</v>
      </c>
      <c r="B94" s="21"/>
      <c r="C94" s="21"/>
      <c r="D94" s="22">
        <v>0</v>
      </c>
      <c r="E94" s="22">
        <v>0</v>
      </c>
      <c r="F94" s="22">
        <f>F95</f>
        <v>0</v>
      </c>
      <c r="G94" s="9">
        <v>0</v>
      </c>
    </row>
    <row r="95" spans="1:9" ht="16.149999999999999" customHeight="1" x14ac:dyDescent="0.2">
      <c r="A95" s="29" t="s">
        <v>83</v>
      </c>
      <c r="B95" s="25">
        <v>3000</v>
      </c>
      <c r="C95" s="25">
        <v>2000</v>
      </c>
      <c r="D95" s="26"/>
      <c r="E95" s="26"/>
      <c r="F95" s="26"/>
      <c r="G95" s="10"/>
    </row>
    <row r="96" spans="1:9" s="24" customFormat="1" ht="16.149999999999999" customHeight="1" x14ac:dyDescent="0.2">
      <c r="A96" s="18" t="s">
        <v>33</v>
      </c>
      <c r="B96" s="9">
        <v>140000</v>
      </c>
      <c r="C96" s="9">
        <v>602000</v>
      </c>
      <c r="D96" s="9">
        <v>87000</v>
      </c>
      <c r="E96" s="9">
        <v>43500</v>
      </c>
      <c r="F96" s="9">
        <f>F97+F98+F99</f>
        <v>0</v>
      </c>
      <c r="G96" s="9">
        <f t="shared" si="2"/>
        <v>0</v>
      </c>
      <c r="H96" s="23"/>
      <c r="I96" s="23"/>
    </row>
    <row r="97" spans="1:9" s="20" customFormat="1" ht="16.149999999999999" customHeight="1" x14ac:dyDescent="0.2">
      <c r="A97" s="19" t="s">
        <v>84</v>
      </c>
      <c r="B97" s="10"/>
      <c r="C97" s="10"/>
      <c r="D97" s="10"/>
      <c r="E97" s="10"/>
      <c r="F97" s="10"/>
      <c r="G97" s="10"/>
      <c r="H97" s="11"/>
      <c r="I97" s="11"/>
    </row>
    <row r="98" spans="1:9" s="20" customFormat="1" ht="16.149999999999999" customHeight="1" x14ac:dyDescent="0.2">
      <c r="A98" s="19" t="s">
        <v>85</v>
      </c>
      <c r="B98" s="10"/>
      <c r="C98" s="10"/>
      <c r="D98" s="10"/>
      <c r="E98" s="10"/>
      <c r="F98" s="10"/>
      <c r="G98" s="10"/>
      <c r="H98" s="11"/>
      <c r="I98" s="11"/>
    </row>
    <row r="99" spans="1:9" s="20" customFormat="1" ht="16.149999999999999" customHeight="1" x14ac:dyDescent="0.2">
      <c r="A99" s="19" t="s">
        <v>86</v>
      </c>
      <c r="B99" s="10"/>
      <c r="C99" s="10"/>
      <c r="D99" s="10"/>
      <c r="E99" s="10"/>
      <c r="F99" s="10"/>
      <c r="G99" s="10"/>
      <c r="H99" s="11"/>
      <c r="I99" s="11"/>
    </row>
    <row r="100" spans="1:9" s="24" customFormat="1" ht="16.149999999999999" customHeight="1" x14ac:dyDescent="0.2">
      <c r="A100" s="18" t="s">
        <v>39</v>
      </c>
      <c r="B100" s="16"/>
      <c r="C100" s="9">
        <v>152631</v>
      </c>
      <c r="D100" s="9">
        <v>0</v>
      </c>
      <c r="E100" s="9">
        <v>0</v>
      </c>
      <c r="F100" s="9">
        <f>F101</f>
        <v>0</v>
      </c>
      <c r="G100" s="9">
        <v>0</v>
      </c>
    </row>
    <row r="101" spans="1:9" s="24" customFormat="1" ht="16.149999999999999" customHeight="1" x14ac:dyDescent="0.2">
      <c r="A101" s="19" t="s">
        <v>87</v>
      </c>
      <c r="B101" s="16"/>
      <c r="C101" s="9">
        <v>152631</v>
      </c>
      <c r="D101" s="10"/>
      <c r="E101" s="10"/>
      <c r="F101" s="10"/>
      <c r="G101" s="10"/>
    </row>
    <row r="102" spans="1:9" s="24" customFormat="1" ht="33" customHeight="1" x14ac:dyDescent="0.2">
      <c r="A102" s="18" t="s">
        <v>44</v>
      </c>
      <c r="B102" s="16"/>
      <c r="C102" s="9">
        <v>540000</v>
      </c>
      <c r="D102" s="9">
        <v>0</v>
      </c>
      <c r="E102" s="9">
        <v>0</v>
      </c>
      <c r="F102" s="9">
        <f>F103</f>
        <v>0</v>
      </c>
      <c r="G102" s="9">
        <v>0</v>
      </c>
    </row>
    <row r="103" spans="1:9" ht="16.149999999999999" customHeight="1" x14ac:dyDescent="0.2">
      <c r="A103" s="19" t="s">
        <v>89</v>
      </c>
      <c r="B103" s="13"/>
      <c r="C103" s="10"/>
      <c r="D103" s="10"/>
      <c r="E103" s="10"/>
      <c r="F103" s="10"/>
      <c r="G103" s="10"/>
    </row>
    <row r="104" spans="1:9" s="31" customFormat="1" ht="16.149999999999999" customHeight="1" x14ac:dyDescent="0.2">
      <c r="A104" s="16" t="s">
        <v>91</v>
      </c>
      <c r="B104" s="16"/>
      <c r="C104" s="30">
        <v>540000</v>
      </c>
      <c r="D104" s="30">
        <v>0</v>
      </c>
      <c r="E104" s="30">
        <v>0</v>
      </c>
      <c r="F104" s="30">
        <f>F105</f>
        <v>0</v>
      </c>
      <c r="G104" s="30">
        <v>0</v>
      </c>
    </row>
    <row r="105" spans="1:9" s="24" customFormat="1" ht="16.149999999999999" customHeight="1" x14ac:dyDescent="0.2">
      <c r="A105" s="18" t="s">
        <v>40</v>
      </c>
      <c r="B105" s="16"/>
      <c r="C105" s="9">
        <v>540000</v>
      </c>
      <c r="D105" s="9">
        <v>0</v>
      </c>
      <c r="E105" s="9">
        <v>0</v>
      </c>
      <c r="F105" s="9">
        <f>F106</f>
        <v>0</v>
      </c>
      <c r="G105" s="9">
        <v>0</v>
      </c>
    </row>
    <row r="106" spans="1:9" s="24" customFormat="1" ht="16.149999999999999" customHeight="1" x14ac:dyDescent="0.2">
      <c r="A106" s="19" t="s">
        <v>88</v>
      </c>
      <c r="B106" s="16"/>
      <c r="C106" s="9">
        <v>152631</v>
      </c>
      <c r="D106" s="10"/>
      <c r="E106" s="10"/>
      <c r="F106" s="10"/>
      <c r="G106" s="10"/>
    </row>
    <row r="107" spans="1:9" s="15" customFormat="1" ht="16.149999999999999" customHeight="1" x14ac:dyDescent="0.2">
      <c r="A107" s="39" t="s">
        <v>93</v>
      </c>
      <c r="B107" s="40">
        <v>16112000</v>
      </c>
      <c r="C107" s="40">
        <v>2321531</v>
      </c>
      <c r="D107" s="40">
        <f>D36+D47+D78+D93</f>
        <v>10087400</v>
      </c>
      <c r="E107" s="40">
        <f>E36+E47+E78+E92</f>
        <v>5043702</v>
      </c>
      <c r="F107" s="40">
        <f>F92+F35</f>
        <v>5290805.9200000009</v>
      </c>
      <c r="G107" s="41">
        <f t="shared" ref="G107" si="5">ROUND((F107/D107)*100,2)</f>
        <v>52.45</v>
      </c>
      <c r="H107" s="14"/>
    </row>
    <row r="110" spans="1:9" ht="16.149999999999999" customHeight="1" x14ac:dyDescent="0.25">
      <c r="A110" s="69" t="s">
        <v>146</v>
      </c>
    </row>
    <row r="111" spans="1:9" ht="16.149999999999999" customHeight="1" x14ac:dyDescent="0.25">
      <c r="A111" s="69" t="s">
        <v>95</v>
      </c>
      <c r="B111" s="69"/>
      <c r="C111" s="69"/>
      <c r="D111" s="70"/>
      <c r="E111" s="70"/>
      <c r="F111" s="70"/>
      <c r="G111" s="70"/>
    </row>
    <row r="112" spans="1:9" ht="16.149999999999999" customHeight="1" x14ac:dyDescent="0.25">
      <c r="A112" s="69" t="s">
        <v>143</v>
      </c>
      <c r="B112" s="69"/>
      <c r="C112" s="69"/>
      <c r="D112" s="70"/>
      <c r="E112" s="69"/>
      <c r="F112" s="69"/>
      <c r="G112" s="69"/>
    </row>
    <row r="113" spans="1:7" ht="16.149999999999999" customHeight="1" x14ac:dyDescent="0.25">
      <c r="A113" s="70" t="s">
        <v>142</v>
      </c>
      <c r="B113" s="70"/>
      <c r="C113" s="70"/>
      <c r="D113" s="69"/>
      <c r="E113" s="69"/>
      <c r="F113" s="69"/>
      <c r="G113" s="69"/>
    </row>
    <row r="114" spans="1:7" s="35" customFormat="1" ht="16.149999999999999" customHeight="1" x14ac:dyDescent="0.25">
      <c r="A114" s="69" t="s">
        <v>98</v>
      </c>
      <c r="B114" s="69"/>
      <c r="C114" s="69"/>
      <c r="D114" s="70"/>
      <c r="E114" s="70"/>
      <c r="F114" s="70"/>
      <c r="G114" s="70"/>
    </row>
    <row r="115" spans="1:7" s="35" customFormat="1" ht="16.149999999999999" customHeight="1" x14ac:dyDescent="0.25">
      <c r="A115" s="69" t="s">
        <v>140</v>
      </c>
      <c r="B115" s="69"/>
      <c r="C115" s="69"/>
      <c r="D115" s="70"/>
      <c r="E115" s="70"/>
      <c r="F115" s="70"/>
      <c r="G115" s="70"/>
    </row>
    <row r="116" spans="1:7" s="35" customFormat="1" ht="16.149999999999999" customHeight="1" x14ac:dyDescent="0.25">
      <c r="A116" s="69" t="s">
        <v>141</v>
      </c>
      <c r="B116" s="69"/>
      <c r="C116" s="69"/>
      <c r="D116" s="70"/>
      <c r="E116" s="70"/>
      <c r="F116" s="70"/>
      <c r="G116" s="70"/>
    </row>
    <row r="117" spans="1:7" s="35" customFormat="1" ht="16.149999999999999" customHeight="1" x14ac:dyDescent="0.25">
      <c r="A117" s="69"/>
      <c r="B117" s="69"/>
      <c r="C117" s="69"/>
      <c r="D117" s="70"/>
      <c r="E117" s="70"/>
      <c r="F117" s="70"/>
      <c r="G117" s="70"/>
    </row>
    <row r="118" spans="1:7" s="35" customFormat="1" ht="16.149999999999999" customHeight="1" x14ac:dyDescent="0.25">
      <c r="A118" s="69"/>
      <c r="B118" s="69"/>
      <c r="C118" s="69"/>
      <c r="D118" s="70"/>
      <c r="E118" s="70"/>
      <c r="F118" s="70"/>
      <c r="G118" s="70"/>
    </row>
    <row r="119" spans="1:7" s="35" customFormat="1" ht="16.149999999999999" customHeight="1" x14ac:dyDescent="0.25">
      <c r="D119" s="36"/>
      <c r="E119" s="36"/>
      <c r="F119" s="36"/>
      <c r="G119" s="36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</vt:lpstr>
      <vt:lpstr>Izvršenje 2022.-polugod.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Korisnik</cp:lastModifiedBy>
  <cp:lastPrinted>2022-07-11T10:22:45Z</cp:lastPrinted>
  <dcterms:created xsi:type="dcterms:W3CDTF">2022-03-29T06:21:02Z</dcterms:created>
  <dcterms:modified xsi:type="dcterms:W3CDTF">2022-07-14T11:24:35Z</dcterms:modified>
</cp:coreProperties>
</file>